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Uitleg" sheetId="1" state="visible" r:id="rId1"/>
    <sheet name="Aannames" sheetId="2" state="visible" r:id="rId2"/>
    <sheet name="Progno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10">
    <font>
      <name val="Calibri"/>
      <family val="2"/>
      <color theme="1"/>
      <sz val="11"/>
      <scheme val="minor"/>
    </font>
    <font>
      <b val="1"/>
      <color rgb="001D1B17"/>
      <sz val="18"/>
    </font>
    <font>
      <i val="1"/>
      <color rgb="006A665D"/>
    </font>
    <font>
      <color rgb="001D1B17"/>
    </font>
    <font>
      <b val="1"/>
      <color rgb="001E6B73"/>
      <sz val="12"/>
    </font>
    <font>
      <b val="1"/>
      <color rgb="001D1B17"/>
      <sz val="15"/>
    </font>
    <font>
      <b val="1"/>
    </font>
    <font>
      <color rgb="006A665D"/>
    </font>
    <font>
      <b val="1"/>
      <color rgb="001D1B17"/>
    </font>
    <font>
      <color rgb="00A49F95"/>
      <sz val="9"/>
    </font>
  </fonts>
  <fills count="5">
    <fill>
      <patternFill/>
    </fill>
    <fill>
      <patternFill patternType="gray125"/>
    </fill>
    <fill>
      <patternFill patternType="solid">
        <fgColor rgb="00FBF1CF"/>
      </patternFill>
    </fill>
    <fill>
      <patternFill patternType="solid">
        <fgColor rgb="00F6F5F1"/>
      </patternFill>
    </fill>
    <fill>
      <patternFill patternType="solid">
        <fgColor rgb="00FFFBEF"/>
      </patternFill>
    </fill>
  </fills>
  <borders count="3">
    <border>
      <left/>
      <right/>
      <top/>
      <bottom/>
      <diagonal/>
    </border>
    <border>
      <bottom style="thin">
        <color rgb="00CFC9BE"/>
      </bottom>
    </border>
    <border>
      <top style="thin">
        <color rgb="00CFC9BE"/>
      </top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2" borderId="0" pivotButton="0" quotePrefix="0" xfId="0"/>
    <xf numFmtId="0" fontId="7" fillId="0" borderId="0" pivotButton="0" quotePrefix="0" xfId="0"/>
    <xf numFmtId="9" fontId="6" fillId="2" borderId="0" pivotButton="0" quotePrefix="0" xfId="0"/>
    <xf numFmtId="0" fontId="6" fillId="2" borderId="0" pivotButton="0" quotePrefix="0" xfId="0"/>
    <xf numFmtId="0" fontId="9" fillId="0" borderId="0" pivotButton="0" quotePrefix="0" xfId="0"/>
    <xf numFmtId="0" fontId="8" fillId="3" borderId="1" applyAlignment="1" pivotButton="0" quotePrefix="0" xfId="0">
      <alignment horizontal="left"/>
    </xf>
    <xf numFmtId="0" fontId="8" fillId="3" borderId="1" applyAlignment="1" pivotButton="0" quotePrefix="0" xfId="0">
      <alignment horizontal="right"/>
    </xf>
    <xf numFmtId="164" fontId="0" fillId="2" borderId="0" pivotButton="0" quotePrefix="0" xfId="0"/>
    <xf numFmtId="164" fontId="0" fillId="0" borderId="0" pivotButton="0" quotePrefix="0" xfId="0"/>
    <xf numFmtId="0" fontId="6" fillId="0" borderId="2" pivotButton="0" quotePrefix="0" xfId="0"/>
    <xf numFmtId="164" fontId="6" fillId="0" borderId="2" pivotButton="0" quotePrefix="0" xfId="0"/>
    <xf numFmtId="0" fontId="6" fillId="4" borderId="2" pivotButton="0" quotePrefix="0" xfId="0"/>
    <xf numFmtId="164" fontId="6" fillId="4" borderId="2" pivotButton="0" quotePrefix="0" xfId="0"/>
    <xf numFmtId="164" fontId="9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D7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Banksaldo en buffer</a:t>
            </a:r>
          </a:p>
        </rich>
      </tx>
    </title>
    <plotArea>
      <lineChart>
        <grouping val="standard"/>
        <ser>
          <idx val="0"/>
          <order val="0"/>
          <tx>
            <strRef>
              <f>'Prognose'!A28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'Prognose'!$B$6:$M$6</f>
            </numRef>
          </cat>
          <val>
            <numRef>
              <f>'Prognose'!$B$28:$M$28</f>
            </numRef>
          </val>
        </ser>
        <ser>
          <idx val="1"/>
          <order val="1"/>
          <tx>
            <strRef>
              <f>'Prognose'!A24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'Prognose'!$B$6:$M$6</f>
            </numRef>
          </cat>
          <val>
            <numRef>
              <f>'Prognose'!$B$24:$M$24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31</row>
      <rowOff>0</rowOff>
    </from>
    <ext cx="79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Liquiditeitsprognose</t>
        </is>
      </c>
    </row>
    <row r="2">
      <c r="A2" s="2" t="inlineStr">
        <is>
          <t>Twaalf maanden vooruit, die zichzelf bijwerkt als je de werkelijke saldi invult. Gemaakt door Stuurlaag · stuurlaag.nl</t>
        </is>
      </c>
    </row>
    <row r="3">
      <c r="A3" s="3" t="inlineStr"/>
    </row>
    <row r="4">
      <c r="A4" s="4" t="inlineStr">
        <is>
          <t>Zo gebruik je dit bestand</t>
        </is>
      </c>
    </row>
    <row r="5">
      <c r="A5" s="3" t="inlineStr">
        <is>
          <t>1. Vul in het tabblad Aannames de gele cellen in: je banksaldo, openstaande posten, betaaltermijnen en vaste lasten.</t>
        </is>
      </c>
    </row>
    <row r="6">
      <c r="A6" s="3" t="inlineStr">
        <is>
          <t>2. Vul in het tabblad Prognose per maand de verwachte omzet en investeringen in. Ook die cellen zijn geel.</t>
        </is>
      </c>
    </row>
    <row r="7">
      <c r="A7" s="3" t="inlineStr">
        <is>
          <t>3. Is een maand voorbij, vul dan het werkelijke eindsaldo in en verhoog "Laatste afgesloten maand" met één.</t>
        </is>
      </c>
    </row>
    <row r="8">
      <c r="A8" s="3" t="inlineStr">
        <is>
          <t xml:space="preserve">   Vanaf dat moment rekent de prognose verder vanaf het echte saldo. Zo blijft hij elke maand kloppen.</t>
        </is>
      </c>
    </row>
    <row r="9">
      <c r="A9" s="3" t="inlineStr">
        <is>
          <t>4. Kijk naar de regel "Ruimte boven buffer". Wordt die rood, dan weet je maanden van tevoren waar het krap wordt.</t>
        </is>
      </c>
    </row>
    <row r="10">
      <c r="A10" s="3" t="inlineStr"/>
    </row>
    <row r="11">
      <c r="A11" s="4" t="inlineStr">
        <is>
          <t>Wat het bestand vereenvoudigt</t>
        </is>
      </c>
    </row>
    <row r="12">
      <c r="A12" s="3" t="inlineStr">
        <is>
          <t>Btw wordt per kwartaal afgedragen, in januari, april, juli en oktober. Wijkt dat bij jou af, pas dan de regel Btw-afdracht aan.</t>
        </is>
      </c>
    </row>
    <row r="13">
      <c r="A13" s="3" t="inlineStr">
        <is>
          <t>Kostprijs wordt betaald de maand na de omzet. Overige lasten zijn per maand gelijk.</t>
        </is>
      </c>
    </row>
    <row r="14">
      <c r="A14" s="3" t="inlineStr"/>
    </row>
    <row r="15">
      <c r="A15" s="4" t="inlineStr">
        <is>
          <t>Over de cijfers</t>
        </is>
      </c>
    </row>
    <row r="16">
      <c r="A16" s="3" t="inlineStr">
        <is>
          <t>Noordkade Techniek is fictief. De omzetprognose is dezelfde maand vorig jaar plus 3 procent. In april staat een verbouwing van de werkplaats van 350.000 euro.</t>
        </is>
      </c>
    </row>
    <row r="17">
      <c r="A17" s="3" t="inlineStr">
        <is>
          <t>Lees meer op stuurlaag.nl/financieel-dashboard.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60" customWidth="1" min="3" max="3"/>
  </cols>
  <sheetData>
    <row r="1">
      <c r="A1" s="5" t="inlineStr">
        <is>
          <t>Aannames</t>
        </is>
      </c>
    </row>
    <row r="2">
      <c r="A2" s="2" t="inlineStr">
        <is>
          <t>Alleen de gele cellen vul je in.</t>
        </is>
      </c>
    </row>
    <row r="4">
      <c r="A4" t="inlineStr">
        <is>
          <t>Banksaldo op 1 september 2026</t>
        </is>
      </c>
      <c r="B4" s="6" t="n">
        <v>1028394</v>
      </c>
      <c r="C4" s="7" t="inlineStr">
        <is>
          <t>Uit de bank of de balans.</t>
        </is>
      </c>
    </row>
    <row r="5">
      <c r="A5" t="inlineStr">
        <is>
          <t>Openstaande debiteuren op 1 september, inclusief btw</t>
        </is>
      </c>
      <c r="B5" s="6" t="n">
        <v>789165</v>
      </c>
      <c r="C5" s="7" t="inlineStr">
        <is>
          <t>Uit de debiteurenlijst.</t>
        </is>
      </c>
    </row>
    <row r="6">
      <c r="A6" t="inlineStr">
        <is>
          <t>Waarvan ontvangen in september</t>
        </is>
      </c>
      <c r="B6" s="8" t="n">
        <v>0.7</v>
      </c>
      <c r="C6" s="7" t="inlineStr">
        <is>
          <t>De rest komt in oktober binnen.</t>
        </is>
      </c>
    </row>
    <row r="7">
      <c r="A7" t="inlineStr">
        <is>
          <t>Openstaande crediteuren op 1 september, inclusief btw</t>
        </is>
      </c>
      <c r="B7" s="6" t="n">
        <v>290666</v>
      </c>
      <c r="C7" s="7" t="inlineStr">
        <is>
          <t>Betaal je in september.</t>
        </is>
      </c>
    </row>
    <row r="8">
      <c r="A8" t="inlineStr">
        <is>
          <t>Btw nog af te dragen over juli en augustus</t>
        </is>
      </c>
      <c r="B8" s="6" t="n">
        <v>143600</v>
      </c>
      <c r="C8" s="7" t="inlineStr">
        <is>
          <t>Gaat mee in de aangifte over het derde kwartaal, in oktober.</t>
        </is>
      </c>
    </row>
    <row r="9">
      <c r="A9" t="inlineStr">
        <is>
          <t>Btw-tarief</t>
        </is>
      </c>
      <c r="B9" s="8" t="n">
        <v>0.21</v>
      </c>
      <c r="C9" s="7" t="inlineStr"/>
    </row>
    <row r="10">
      <c r="A10" t="inlineStr">
        <is>
          <t>Klanten betalen in de maand van de factuur</t>
        </is>
      </c>
      <c r="B10" s="8" t="n">
        <v>0.1</v>
      </c>
      <c r="C10" s="7" t="inlineStr">
        <is>
          <t>Samen 100 procent.</t>
        </is>
      </c>
    </row>
    <row r="11">
      <c r="A11" t="inlineStr">
        <is>
          <t>Klanten betalen een maand later</t>
        </is>
      </c>
      <c r="B11" s="8" t="n">
        <v>0.6</v>
      </c>
      <c r="C11" s="7" t="inlineStr"/>
    </row>
    <row r="12">
      <c r="A12" t="inlineStr">
        <is>
          <t>Klanten betalen twee maanden later</t>
        </is>
      </c>
      <c r="B12" s="8" t="n">
        <v>0.3</v>
      </c>
      <c r="C12" s="7" t="inlineStr"/>
    </row>
    <row r="13">
      <c r="A13" t="inlineStr">
        <is>
          <t>Kostprijs in procent van de omzet</t>
        </is>
      </c>
      <c r="B13" s="8" t="n">
        <v>0.38</v>
      </c>
      <c r="C13" s="7" t="inlineStr">
        <is>
          <t>Inkoop, onderaanneming, inhuur. Betaald de maand na de omzet.</t>
        </is>
      </c>
    </row>
    <row r="14">
      <c r="A14" t="inlineStr">
        <is>
          <t>Salarissen en premies per maand</t>
        </is>
      </c>
      <c r="B14" s="6" t="n">
        <v>378000</v>
      </c>
      <c r="C14" s="7" t="inlineStr">
        <is>
          <t>Zonder vakantiegeld.</t>
        </is>
      </c>
    </row>
    <row r="15">
      <c r="A15" t="inlineStr">
        <is>
          <t>Vakantiegeld, uitbetaald in mei</t>
        </is>
      </c>
      <c r="B15" s="6" t="n">
        <v>330000</v>
      </c>
      <c r="C15" s="7" t="inlineStr"/>
    </row>
    <row r="16">
      <c r="A16" t="inlineStr">
        <is>
          <t>Overige vaste lasten per maand, inclusief btw</t>
        </is>
      </c>
      <c r="B16" s="6" t="n">
        <v>97000</v>
      </c>
      <c r="C16" s="7" t="inlineStr">
        <is>
          <t>Huisvesting, vervoer, verkoop en algemene kosten.</t>
        </is>
      </c>
    </row>
    <row r="17">
      <c r="A17" t="inlineStr">
        <is>
          <t>Aflossing en rente per maand</t>
        </is>
      </c>
      <c r="B17" s="6" t="n">
        <v>12500</v>
      </c>
      <c r="C17" s="7" t="inlineStr"/>
    </row>
    <row r="18">
      <c r="A18" t="inlineStr">
        <is>
          <t>Buffer: dit saldo wil je altijd houden</t>
        </is>
      </c>
      <c r="B18" s="6" t="n">
        <v>500000</v>
      </c>
      <c r="C18" s="7" t="inlineStr">
        <is>
          <t>Ongeveer een maand salarissen en vaste lasten.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9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3" customWidth="1" min="14" max="14"/>
  </cols>
  <sheetData>
    <row r="1">
      <c r="A1" s="5" t="inlineStr">
        <is>
          <t>Liquiditeitsprognose sep 2026 tot en met aug 2027</t>
        </is>
      </c>
    </row>
    <row r="2">
      <c r="A2" s="2" t="inlineStr">
        <is>
          <t>Noordkade Techniek (fictief). Gele cellen vul je in, de rest rekent.</t>
        </is>
      </c>
    </row>
    <row r="3">
      <c r="A3" t="inlineStr">
        <is>
          <t>Laatste afgesloten maand (0 = nog geen)</t>
        </is>
      </c>
      <c r="B3" s="9" t="n">
        <v>0</v>
      </c>
    </row>
    <row r="5">
      <c r="A5" s="10" t="inlineStr">
        <is>
          <t>Volgnummer</t>
        </is>
      </c>
      <c r="B5" s="10" t="n">
        <v>1</v>
      </c>
      <c r="C5" s="10" t="n">
        <v>2</v>
      </c>
      <c r="D5" s="10" t="n">
        <v>3</v>
      </c>
      <c r="E5" s="10" t="n">
        <v>4</v>
      </c>
      <c r="F5" s="10" t="n">
        <v>5</v>
      </c>
      <c r="G5" s="10" t="n">
        <v>6</v>
      </c>
      <c r="H5" s="10" t="n">
        <v>7</v>
      </c>
      <c r="I5" s="10" t="n">
        <v>8</v>
      </c>
      <c r="J5" s="10" t="n">
        <v>9</v>
      </c>
      <c r="K5" s="10" t="n">
        <v>10</v>
      </c>
      <c r="L5" s="10" t="n">
        <v>11</v>
      </c>
      <c r="M5" s="10" t="n">
        <v>12</v>
      </c>
    </row>
    <row r="6">
      <c r="A6" s="11" t="inlineStr">
        <is>
          <t>Maand</t>
        </is>
      </c>
      <c r="B6" s="12" t="inlineStr">
        <is>
          <t>sep 2026</t>
        </is>
      </c>
      <c r="C6" s="12" t="inlineStr">
        <is>
          <t>okt 2026</t>
        </is>
      </c>
      <c r="D6" s="12" t="inlineStr">
        <is>
          <t>nov 2026</t>
        </is>
      </c>
      <c r="E6" s="12" t="inlineStr">
        <is>
          <t>dec 2026</t>
        </is>
      </c>
      <c r="F6" s="12" t="inlineStr">
        <is>
          <t>jan 2027</t>
        </is>
      </c>
      <c r="G6" s="12" t="inlineStr">
        <is>
          <t>feb 2027</t>
        </is>
      </c>
      <c r="H6" s="12" t="inlineStr">
        <is>
          <t>mrt 2027</t>
        </is>
      </c>
      <c r="I6" s="12" t="inlineStr">
        <is>
          <t>apr 2027</t>
        </is>
      </c>
      <c r="J6" s="12" t="inlineStr">
        <is>
          <t>mei 2027</t>
        </is>
      </c>
      <c r="K6" s="12" t="inlineStr">
        <is>
          <t>jun 2027</t>
        </is>
      </c>
      <c r="L6" s="12" t="inlineStr">
        <is>
          <t>jul 2027</t>
        </is>
      </c>
      <c r="M6" s="12" t="inlineStr">
        <is>
          <t>aug 2027</t>
        </is>
      </c>
      <c r="N6" s="12" t="inlineStr">
        <is>
          <t>Totaal</t>
        </is>
      </c>
    </row>
    <row r="7">
      <c r="A7" t="inlineStr">
        <is>
          <t>Omzet prognose, zonder btw</t>
        </is>
      </c>
      <c r="B7" s="13" t="n">
        <v>822000</v>
      </c>
      <c r="C7" s="13" t="n">
        <v>831000</v>
      </c>
      <c r="D7" s="13" t="n">
        <v>895000</v>
      </c>
      <c r="E7" s="13" t="n">
        <v>1078000</v>
      </c>
      <c r="F7" s="13" t="n">
        <v>853000</v>
      </c>
      <c r="G7" s="13" t="n">
        <v>875000</v>
      </c>
      <c r="H7" s="13" t="n">
        <v>916000</v>
      </c>
      <c r="I7" s="13" t="n">
        <v>862000</v>
      </c>
      <c r="J7" s="13" t="n">
        <v>888000</v>
      </c>
      <c r="K7" s="13" t="n">
        <v>946000</v>
      </c>
      <c r="L7" s="13" t="n">
        <v>738000</v>
      </c>
      <c r="M7" s="13" t="n">
        <v>609000</v>
      </c>
      <c r="N7" s="14">
        <f>SUM(B7:M7)</f>
        <v/>
      </c>
    </row>
    <row r="9">
      <c r="A9" t="inlineStr">
        <is>
          <t>Beginsaldo</t>
        </is>
      </c>
      <c r="B9" s="14">
        <f>Aannames!$B$4</f>
        <v/>
      </c>
      <c r="C9" s="14">
        <f>IF(B5&lt;=$B$3,B27,B23)</f>
        <v/>
      </c>
      <c r="D9" s="14">
        <f>IF(C5&lt;=$B$3,C27,C23)</f>
        <v/>
      </c>
      <c r="E9" s="14">
        <f>IF(D5&lt;=$B$3,D27,D23)</f>
        <v/>
      </c>
      <c r="F9" s="14">
        <f>IF(E5&lt;=$B$3,E27,E23)</f>
        <v/>
      </c>
      <c r="G9" s="14">
        <f>IF(F5&lt;=$B$3,F27,F23)</f>
        <v/>
      </c>
      <c r="H9" s="14">
        <f>IF(G5&lt;=$B$3,G27,G23)</f>
        <v/>
      </c>
      <c r="I9" s="14">
        <f>IF(H5&lt;=$B$3,H27,H23)</f>
        <v/>
      </c>
      <c r="J9" s="14">
        <f>IF(I5&lt;=$B$3,I27,I23)</f>
        <v/>
      </c>
      <c r="K9" s="14">
        <f>IF(J5&lt;=$B$3,J27,J23)</f>
        <v/>
      </c>
      <c r="L9" s="14">
        <f>IF(K5&lt;=$B$3,K27,K23)</f>
        <v/>
      </c>
      <c r="M9" s="14">
        <f>IF(L5&lt;=$B$3,L27,L23)</f>
        <v/>
      </c>
    </row>
    <row r="10">
      <c r="A10" t="inlineStr">
        <is>
          <t>Ontvangsten openstaande debiteuren</t>
        </is>
      </c>
      <c r="B10" s="14">
        <f>Aannames!$B$5*Aannames!$B$6</f>
        <v/>
      </c>
      <c r="C10" s="14">
        <f>Aannames!$B$5*(1-Aannames!$B$6)</f>
        <v/>
      </c>
      <c r="D10" s="14" t="n">
        <v>0</v>
      </c>
      <c r="E10" s="14" t="n">
        <v>0</v>
      </c>
      <c r="F10" s="14" t="n">
        <v>0</v>
      </c>
      <c r="G10" s="14" t="n">
        <v>0</v>
      </c>
      <c r="H10" s="14" t="n">
        <v>0</v>
      </c>
      <c r="I10" s="14" t="n">
        <v>0</v>
      </c>
      <c r="J10" s="14" t="n">
        <v>0</v>
      </c>
      <c r="K10" s="14" t="n">
        <v>0</v>
      </c>
      <c r="L10" s="14" t="n">
        <v>0</v>
      </c>
      <c r="M10" s="14" t="n">
        <v>0</v>
      </c>
    </row>
    <row r="11">
      <c r="A11" t="inlineStr">
        <is>
          <t>Ontvangsten nieuwe omzet</t>
        </is>
      </c>
      <c r="B11" s="14">
        <f>(B7*Aannames!$B$10)*(1+Aannames!$B$9)</f>
        <v/>
      </c>
      <c r="C11" s="14">
        <f>(C7*Aannames!$B$10+B7*Aannames!$B$11)*(1+Aannames!$B$9)</f>
        <v/>
      </c>
      <c r="D11" s="14">
        <f>(D7*Aannames!$B$10+C7*Aannames!$B$11+B7*Aannames!$B$12)*(1+Aannames!$B$9)</f>
        <v/>
      </c>
      <c r="E11" s="14">
        <f>(E7*Aannames!$B$10+D7*Aannames!$B$11+C7*Aannames!$B$12)*(1+Aannames!$B$9)</f>
        <v/>
      </c>
      <c r="F11" s="14">
        <f>(F7*Aannames!$B$10+E7*Aannames!$B$11+D7*Aannames!$B$12)*(1+Aannames!$B$9)</f>
        <v/>
      </c>
      <c r="G11" s="14">
        <f>(G7*Aannames!$B$10+F7*Aannames!$B$11+E7*Aannames!$B$12)*(1+Aannames!$B$9)</f>
        <v/>
      </c>
      <c r="H11" s="14">
        <f>(H7*Aannames!$B$10+G7*Aannames!$B$11+F7*Aannames!$B$12)*(1+Aannames!$B$9)</f>
        <v/>
      </c>
      <c r="I11" s="14">
        <f>(I7*Aannames!$B$10+H7*Aannames!$B$11+G7*Aannames!$B$12)*(1+Aannames!$B$9)</f>
        <v/>
      </c>
      <c r="J11" s="14">
        <f>(J7*Aannames!$B$10+I7*Aannames!$B$11+H7*Aannames!$B$12)*(1+Aannames!$B$9)</f>
        <v/>
      </c>
      <c r="K11" s="14">
        <f>(K7*Aannames!$B$10+J7*Aannames!$B$11+I7*Aannames!$B$12)*(1+Aannames!$B$9)</f>
        <v/>
      </c>
      <c r="L11" s="14">
        <f>(L7*Aannames!$B$10+K7*Aannames!$B$11+J7*Aannames!$B$12)*(1+Aannames!$B$9)</f>
        <v/>
      </c>
      <c r="M11" s="14">
        <f>(M7*Aannames!$B$10+L7*Aannames!$B$11+K7*Aannames!$B$12)*(1+Aannames!$B$9)</f>
        <v/>
      </c>
    </row>
    <row r="12">
      <c r="A12" s="15" t="inlineStr">
        <is>
          <t>Totaal ontvangsten</t>
        </is>
      </c>
      <c r="B12" s="16">
        <f>B10+B11</f>
        <v/>
      </c>
      <c r="C12" s="16">
        <f>C10+C11</f>
        <v/>
      </c>
      <c r="D12" s="16">
        <f>D10+D11</f>
        <v/>
      </c>
      <c r="E12" s="16">
        <f>E10+E11</f>
        <v/>
      </c>
      <c r="F12" s="16">
        <f>F10+F11</f>
        <v/>
      </c>
      <c r="G12" s="16">
        <f>G10+G11</f>
        <v/>
      </c>
      <c r="H12" s="16">
        <f>H10+H11</f>
        <v/>
      </c>
      <c r="I12" s="16">
        <f>I10+I11</f>
        <v/>
      </c>
      <c r="J12" s="16">
        <f>J10+J11</f>
        <v/>
      </c>
      <c r="K12" s="16">
        <f>K10+K11</f>
        <v/>
      </c>
      <c r="L12" s="16">
        <f>L10+L11</f>
        <v/>
      </c>
      <c r="M12" s="16">
        <f>M10+M11</f>
        <v/>
      </c>
      <c r="N12" s="16">
        <f>SUM(B12:M12)</f>
        <v/>
      </c>
    </row>
    <row r="14">
      <c r="A14" t="inlineStr">
        <is>
          <t>Inkoop, onderaanneming en inhuur</t>
        </is>
      </c>
      <c r="B14" s="14">
        <f>Aannames!$B$7</f>
        <v/>
      </c>
      <c r="C14" s="14">
        <f>B7*Aannames!$B$13*(1+Aannames!$B$9)</f>
        <v/>
      </c>
      <c r="D14" s="14">
        <f>C7*Aannames!$B$13*(1+Aannames!$B$9)</f>
        <v/>
      </c>
      <c r="E14" s="14">
        <f>D7*Aannames!$B$13*(1+Aannames!$B$9)</f>
        <v/>
      </c>
      <c r="F14" s="14">
        <f>E7*Aannames!$B$13*(1+Aannames!$B$9)</f>
        <v/>
      </c>
      <c r="G14" s="14">
        <f>F7*Aannames!$B$13*(1+Aannames!$B$9)</f>
        <v/>
      </c>
      <c r="H14" s="14">
        <f>G7*Aannames!$B$13*(1+Aannames!$B$9)</f>
        <v/>
      </c>
      <c r="I14" s="14">
        <f>H7*Aannames!$B$13*(1+Aannames!$B$9)</f>
        <v/>
      </c>
      <c r="J14" s="14">
        <f>I7*Aannames!$B$13*(1+Aannames!$B$9)</f>
        <v/>
      </c>
      <c r="K14" s="14">
        <f>J7*Aannames!$B$13*(1+Aannames!$B$9)</f>
        <v/>
      </c>
      <c r="L14" s="14">
        <f>K7*Aannames!$B$13*(1+Aannames!$B$9)</f>
        <v/>
      </c>
      <c r="M14" s="14">
        <f>L7*Aannames!$B$13*(1+Aannames!$B$9)</f>
        <v/>
      </c>
    </row>
    <row r="15">
      <c r="A15" t="inlineStr">
        <is>
          <t>Salarissen en premies</t>
        </is>
      </c>
      <c r="B15" s="14">
        <f>Aannames!$B$14</f>
        <v/>
      </c>
      <c r="C15" s="14">
        <f>Aannames!$B$14</f>
        <v/>
      </c>
      <c r="D15" s="14">
        <f>Aannames!$B$14</f>
        <v/>
      </c>
      <c r="E15" s="14">
        <f>Aannames!$B$14</f>
        <v/>
      </c>
      <c r="F15" s="14">
        <f>Aannames!$B$14</f>
        <v/>
      </c>
      <c r="G15" s="14">
        <f>Aannames!$B$14</f>
        <v/>
      </c>
      <c r="H15" s="14">
        <f>Aannames!$B$14</f>
        <v/>
      </c>
      <c r="I15" s="14">
        <f>Aannames!$B$14</f>
        <v/>
      </c>
      <c r="J15" s="14">
        <f>Aannames!$B$14</f>
        <v/>
      </c>
      <c r="K15" s="14">
        <f>Aannames!$B$14</f>
        <v/>
      </c>
      <c r="L15" s="14">
        <f>Aannames!$B$14</f>
        <v/>
      </c>
      <c r="M15" s="14">
        <f>Aannames!$B$14</f>
        <v/>
      </c>
    </row>
    <row r="16">
      <c r="A16" t="inlineStr">
        <is>
          <t>Vakantiegeld</t>
        </is>
      </c>
      <c r="B16" s="14" t="n">
        <v>0</v>
      </c>
      <c r="C16" s="14" t="n">
        <v>0</v>
      </c>
      <c r="D16" s="14" t="n">
        <v>0</v>
      </c>
      <c r="E16" s="14" t="n">
        <v>0</v>
      </c>
      <c r="F16" s="14" t="n">
        <v>0</v>
      </c>
      <c r="G16" s="14" t="n">
        <v>0</v>
      </c>
      <c r="H16" s="14" t="n">
        <v>0</v>
      </c>
      <c r="I16" s="14" t="n">
        <v>0</v>
      </c>
      <c r="J16" s="14">
        <f>Aannames!$B$15</f>
        <v/>
      </c>
      <c r="K16" s="14" t="n">
        <v>0</v>
      </c>
      <c r="L16" s="14" t="n">
        <v>0</v>
      </c>
      <c r="M16" s="14" t="n">
        <v>0</v>
      </c>
    </row>
    <row r="17">
      <c r="A17" t="inlineStr">
        <is>
          <t>Overige vaste lasten</t>
        </is>
      </c>
      <c r="B17" s="14">
        <f>Aannames!$B$16</f>
        <v/>
      </c>
      <c r="C17" s="14">
        <f>Aannames!$B$16</f>
        <v/>
      </c>
      <c r="D17" s="14">
        <f>Aannames!$B$16</f>
        <v/>
      </c>
      <c r="E17" s="14">
        <f>Aannames!$B$16</f>
        <v/>
      </c>
      <c r="F17" s="14">
        <f>Aannames!$B$16</f>
        <v/>
      </c>
      <c r="G17" s="14">
        <f>Aannames!$B$16</f>
        <v/>
      </c>
      <c r="H17" s="14">
        <f>Aannames!$B$16</f>
        <v/>
      </c>
      <c r="I17" s="14">
        <f>Aannames!$B$16</f>
        <v/>
      </c>
      <c r="J17" s="14">
        <f>Aannames!$B$16</f>
        <v/>
      </c>
      <c r="K17" s="14">
        <f>Aannames!$B$16</f>
        <v/>
      </c>
      <c r="L17" s="14">
        <f>Aannames!$B$16</f>
        <v/>
      </c>
      <c r="M17" s="14">
        <f>Aannames!$B$16</f>
        <v/>
      </c>
    </row>
    <row r="18">
      <c r="A18" t="inlineStr">
        <is>
          <t>Btw-afdracht</t>
        </is>
      </c>
      <c r="B18" s="14" t="n">
        <v>0</v>
      </c>
      <c r="C18" s="14">
        <f>Aannames!$B$8+B29</f>
        <v/>
      </c>
      <c r="D18" s="14" t="n">
        <v>0</v>
      </c>
      <c r="E18" s="14" t="n">
        <v>0</v>
      </c>
      <c r="F18" s="14">
        <f>SUM(C29:E29)</f>
        <v/>
      </c>
      <c r="G18" s="14" t="n">
        <v>0</v>
      </c>
      <c r="H18" s="14" t="n">
        <v>0</v>
      </c>
      <c r="I18" s="14">
        <f>SUM(F29:H29)</f>
        <v/>
      </c>
      <c r="J18" s="14" t="n">
        <v>0</v>
      </c>
      <c r="K18" s="14" t="n">
        <v>0</v>
      </c>
      <c r="L18" s="14">
        <f>SUM(I29:K29)</f>
        <v/>
      </c>
      <c r="M18" s="14" t="n">
        <v>0</v>
      </c>
    </row>
    <row r="19">
      <c r="A19" t="inlineStr">
        <is>
          <t>Aflossing en rente</t>
        </is>
      </c>
      <c r="B19" s="14">
        <f>Aannames!$B$17</f>
        <v/>
      </c>
      <c r="C19" s="14">
        <f>Aannames!$B$17</f>
        <v/>
      </c>
      <c r="D19" s="14">
        <f>Aannames!$B$17</f>
        <v/>
      </c>
      <c r="E19" s="14">
        <f>Aannames!$B$17</f>
        <v/>
      </c>
      <c r="F19" s="14">
        <f>Aannames!$B$17</f>
        <v/>
      </c>
      <c r="G19" s="14">
        <f>Aannames!$B$17</f>
        <v/>
      </c>
      <c r="H19" s="14">
        <f>Aannames!$B$17</f>
        <v/>
      </c>
      <c r="I19" s="14">
        <f>Aannames!$B$17</f>
        <v/>
      </c>
      <c r="J19" s="14">
        <f>Aannames!$B$17</f>
        <v/>
      </c>
      <c r="K19" s="14">
        <f>Aannames!$B$17</f>
        <v/>
      </c>
      <c r="L19" s="14">
        <f>Aannames!$B$17</f>
        <v/>
      </c>
      <c r="M19" s="14">
        <f>Aannames!$B$17</f>
        <v/>
      </c>
    </row>
    <row r="20">
      <c r="A20" t="inlineStr">
        <is>
          <t>Investeringen</t>
        </is>
      </c>
      <c r="B20" s="13" t="n">
        <v>0</v>
      </c>
      <c r="C20" s="13" t="n">
        <v>0</v>
      </c>
      <c r="D20" s="13" t="n">
        <v>0</v>
      </c>
      <c r="E20" s="13" t="n">
        <v>0</v>
      </c>
      <c r="F20" s="13" t="n">
        <v>0</v>
      </c>
      <c r="G20" s="13" t="n">
        <v>0</v>
      </c>
      <c r="H20" s="13" t="n">
        <v>0</v>
      </c>
      <c r="I20" s="13" t="n">
        <v>350000</v>
      </c>
      <c r="J20" s="13" t="n">
        <v>0</v>
      </c>
      <c r="K20" s="13" t="n">
        <v>0</v>
      </c>
      <c r="L20" s="13" t="n">
        <v>0</v>
      </c>
      <c r="M20" s="13" t="n">
        <v>0</v>
      </c>
    </row>
    <row r="21">
      <c r="A21" s="15" t="inlineStr">
        <is>
          <t>Totaal uitgaven</t>
        </is>
      </c>
      <c r="B21" s="16">
        <f>SUM(B14:B20)</f>
        <v/>
      </c>
      <c r="C21" s="16">
        <f>SUM(C14:C20)</f>
        <v/>
      </c>
      <c r="D21" s="16">
        <f>SUM(D14:D20)</f>
        <v/>
      </c>
      <c r="E21" s="16">
        <f>SUM(E14:E20)</f>
        <v/>
      </c>
      <c r="F21" s="16">
        <f>SUM(F14:F20)</f>
        <v/>
      </c>
      <c r="G21" s="16">
        <f>SUM(G14:G20)</f>
        <v/>
      </c>
      <c r="H21" s="16">
        <f>SUM(H14:H20)</f>
        <v/>
      </c>
      <c r="I21" s="16">
        <f>SUM(I14:I20)</f>
        <v/>
      </c>
      <c r="J21" s="16">
        <f>SUM(J14:J20)</f>
        <v/>
      </c>
      <c r="K21" s="16">
        <f>SUM(K14:K20)</f>
        <v/>
      </c>
      <c r="L21" s="16">
        <f>SUM(L14:L20)</f>
        <v/>
      </c>
      <c r="M21" s="16">
        <f>SUM(M14:M20)</f>
        <v/>
      </c>
      <c r="N21" s="16">
        <f>SUM(B21:M21)</f>
        <v/>
      </c>
    </row>
    <row r="23">
      <c r="A23" s="17" t="inlineStr">
        <is>
          <t>Eindsaldo prognose</t>
        </is>
      </c>
      <c r="B23" s="18">
        <f>B9+B12-B21</f>
        <v/>
      </c>
      <c r="C23" s="18">
        <f>C9+C12-C21</f>
        <v/>
      </c>
      <c r="D23" s="18">
        <f>D9+D12-D21</f>
        <v/>
      </c>
      <c r="E23" s="18">
        <f>E9+E12-E21</f>
        <v/>
      </c>
      <c r="F23" s="18">
        <f>F9+F12-F21</f>
        <v/>
      </c>
      <c r="G23" s="18">
        <f>G9+G12-G21</f>
        <v/>
      </c>
      <c r="H23" s="18">
        <f>H9+H12-H21</f>
        <v/>
      </c>
      <c r="I23" s="18">
        <f>I9+I12-I21</f>
        <v/>
      </c>
      <c r="J23" s="18">
        <f>J9+J12-J21</f>
        <v/>
      </c>
      <c r="K23" s="18">
        <f>K9+K12-K21</f>
        <v/>
      </c>
      <c r="L23" s="18">
        <f>L9+L12-L21</f>
        <v/>
      </c>
      <c r="M23" s="18">
        <f>M9+M12-M21</f>
        <v/>
      </c>
      <c r="N23" s="17" t="n"/>
    </row>
    <row r="24">
      <c r="A24" t="inlineStr">
        <is>
          <t>Buffer</t>
        </is>
      </c>
      <c r="B24" s="14">
        <f>Aannames!$B$18</f>
        <v/>
      </c>
      <c r="C24" s="14">
        <f>Aannames!$B$18</f>
        <v/>
      </c>
      <c r="D24" s="14">
        <f>Aannames!$B$18</f>
        <v/>
      </c>
      <c r="E24" s="14">
        <f>Aannames!$B$18</f>
        <v/>
      </c>
      <c r="F24" s="14">
        <f>Aannames!$B$18</f>
        <v/>
      </c>
      <c r="G24" s="14">
        <f>Aannames!$B$18</f>
        <v/>
      </c>
      <c r="H24" s="14">
        <f>Aannames!$B$18</f>
        <v/>
      </c>
      <c r="I24" s="14">
        <f>Aannames!$B$18</f>
        <v/>
      </c>
      <c r="J24" s="14">
        <f>Aannames!$B$18</f>
        <v/>
      </c>
      <c r="K24" s="14">
        <f>Aannames!$B$18</f>
        <v/>
      </c>
      <c r="L24" s="14">
        <f>Aannames!$B$18</f>
        <v/>
      </c>
      <c r="M24" s="14">
        <f>Aannames!$B$18</f>
        <v/>
      </c>
    </row>
    <row r="25">
      <c r="A25" t="inlineStr">
        <is>
          <t>Ruimte boven buffer</t>
        </is>
      </c>
      <c r="B25" s="14">
        <f>B23-B24</f>
        <v/>
      </c>
      <c r="C25" s="14">
        <f>C23-C24</f>
        <v/>
      </c>
      <c r="D25" s="14">
        <f>D23-D24</f>
        <v/>
      </c>
      <c r="E25" s="14">
        <f>E23-E24</f>
        <v/>
      </c>
      <c r="F25" s="14">
        <f>F23-F24</f>
        <v/>
      </c>
      <c r="G25" s="14">
        <f>G23-G24</f>
        <v/>
      </c>
      <c r="H25" s="14">
        <f>H23-H24</f>
        <v/>
      </c>
      <c r="I25" s="14">
        <f>I23-I24</f>
        <v/>
      </c>
      <c r="J25" s="14">
        <f>J23-J24</f>
        <v/>
      </c>
      <c r="K25" s="14">
        <f>K23-K24</f>
        <v/>
      </c>
      <c r="L25" s="14">
        <f>L23-L24</f>
        <v/>
      </c>
      <c r="M25" s="14">
        <f>M23-M24</f>
        <v/>
      </c>
    </row>
    <row r="27">
      <c r="A27" t="inlineStr">
        <is>
          <t>Werkelijk eindsaldo (na afsluiten)</t>
        </is>
      </c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</row>
    <row r="28">
      <c r="A28" t="inlineStr">
        <is>
          <t>Saldo: werkelijk waar bekend, anders prognose</t>
        </is>
      </c>
      <c r="B28" s="14">
        <f>IF(B5&lt;=$B$3,B27,B23)</f>
        <v/>
      </c>
      <c r="C28" s="14">
        <f>IF(C5&lt;=$B$3,C27,C23)</f>
        <v/>
      </c>
      <c r="D28" s="14">
        <f>IF(D5&lt;=$B$3,D27,D23)</f>
        <v/>
      </c>
      <c r="E28" s="14">
        <f>IF(E5&lt;=$B$3,E27,E23)</f>
        <v/>
      </c>
      <c r="F28" s="14">
        <f>IF(F5&lt;=$B$3,F27,F23)</f>
        <v/>
      </c>
      <c r="G28" s="14">
        <f>IF(G5&lt;=$B$3,G27,G23)</f>
        <v/>
      </c>
      <c r="H28" s="14">
        <f>IF(H5&lt;=$B$3,H27,H23)</f>
        <v/>
      </c>
      <c r="I28" s="14">
        <f>IF(I5&lt;=$B$3,I27,I23)</f>
        <v/>
      </c>
      <c r="J28" s="14">
        <f>IF(J5&lt;=$B$3,J27,J23)</f>
        <v/>
      </c>
      <c r="K28" s="14">
        <f>IF(K5&lt;=$B$3,K27,K23)</f>
        <v/>
      </c>
      <c r="L28" s="14">
        <f>IF(L5&lt;=$B$3,L27,L23)</f>
        <v/>
      </c>
      <c r="M28" s="14">
        <f>IF(M5&lt;=$B$3,M27,M23)</f>
        <v/>
      </c>
    </row>
    <row r="29">
      <c r="A29" s="10" t="inlineStr">
        <is>
          <t>Hulpregel: btw opgebouwd in de maand</t>
        </is>
      </c>
      <c r="B29" s="19">
        <f>Aannames!$B$9*(B7*(1-Aannames!$B$13)-Aannames!$B$16/(1+Aannames!$B$9))</f>
        <v/>
      </c>
      <c r="C29" s="19">
        <f>Aannames!$B$9*(C7*(1-Aannames!$B$13)-Aannames!$B$16/(1+Aannames!$B$9))</f>
        <v/>
      </c>
      <c r="D29" s="19">
        <f>Aannames!$B$9*(D7*(1-Aannames!$B$13)-Aannames!$B$16/(1+Aannames!$B$9))</f>
        <v/>
      </c>
      <c r="E29" s="19">
        <f>Aannames!$B$9*(E7*(1-Aannames!$B$13)-Aannames!$B$16/(1+Aannames!$B$9))</f>
        <v/>
      </c>
      <c r="F29" s="19">
        <f>Aannames!$B$9*(F7*(1-Aannames!$B$13)-Aannames!$B$16/(1+Aannames!$B$9))</f>
        <v/>
      </c>
      <c r="G29" s="19">
        <f>Aannames!$B$9*(G7*(1-Aannames!$B$13)-Aannames!$B$16/(1+Aannames!$B$9))</f>
        <v/>
      </c>
      <c r="H29" s="19">
        <f>Aannames!$B$9*(H7*(1-Aannames!$B$13)-Aannames!$B$16/(1+Aannames!$B$9))</f>
        <v/>
      </c>
      <c r="I29" s="19">
        <f>Aannames!$B$9*(I7*(1-Aannames!$B$13)-Aannames!$B$16/(1+Aannames!$B$9))</f>
        <v/>
      </c>
      <c r="J29" s="19">
        <f>Aannames!$B$9*(J7*(1-Aannames!$B$13)-Aannames!$B$16/(1+Aannames!$B$9))</f>
        <v/>
      </c>
      <c r="K29" s="19">
        <f>Aannames!$B$9*(K7*(1-Aannames!$B$13)-Aannames!$B$16/(1+Aannames!$B$9))</f>
        <v/>
      </c>
      <c r="L29" s="19">
        <f>Aannames!$B$9*(L7*(1-Aannames!$B$13)-Aannames!$B$16/(1+Aannames!$B$9))</f>
        <v/>
      </c>
      <c r="M29" s="19">
        <f>Aannames!$B$9*(M7*(1-Aannames!$B$13)-Aannames!$B$16/(1+Aannames!$B$9))</f>
        <v/>
      </c>
    </row>
  </sheetData>
  <conditionalFormatting sqref="B25:M25">
    <cfRule type="cellIs" priority="1" operator="lessThan" dxfId="0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2026-10-23T17:10:10Z</dcterms:created>
  <dcterms:modified xsi:type="dcterms:W3CDTF">2026-10-23T17:10:10Z</dcterms:modified>
</cp:coreProperties>
</file>