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Uitleg" sheetId="1" state="visible" r:id="rId1"/>
    <sheet name="Data" sheetId="2" state="visible" r:id="rId2"/>
    <sheet name="W&amp;V" sheetId="3" state="visible" r:id="rId3"/>
    <sheet name="Afwijkingen" sheetId="4" state="visible" r:id="rId4"/>
    <sheet name="Trend" sheetId="5" state="visible" r:id="rId5"/>
    <sheet name="KPI's" sheetId="6" state="visible" r:id="rId6"/>
    <sheet name="Liquiditeit" sheetId="7" state="visible" r:id="rId7"/>
  </sheets>
  <definedNames>
    <definedName name="_xlnm._FilterDatabase" localSheetId="1" hidden="1">'Data'!$A$1:$G$568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mmm yyyy"/>
  </numFmts>
  <fonts count="7">
    <font>
      <name val="Calibri"/>
      <family val="2"/>
      <color theme="1"/>
      <sz val="11"/>
      <scheme val="minor"/>
    </font>
    <font>
      <b val="1"/>
      <color rgb="001D1B17"/>
      <sz val="18"/>
    </font>
    <font>
      <i val="1"/>
      <color rgb="006A665D"/>
    </font>
    <font>
      <b val="1"/>
      <color rgb="001E6B73"/>
      <sz val="12"/>
    </font>
    <font>
      <b val="1"/>
      <color rgb="001D1B17"/>
    </font>
    <font>
      <b val="1"/>
      <color rgb="001D1B17"/>
      <sz val="15"/>
    </font>
    <font>
      <b val="1"/>
    </font>
  </fonts>
  <fills count="5">
    <fill>
      <patternFill/>
    </fill>
    <fill>
      <patternFill patternType="gray125"/>
    </fill>
    <fill>
      <patternFill patternType="solid">
        <fgColor rgb="00F6F5F1"/>
      </patternFill>
    </fill>
    <fill>
      <patternFill patternType="solid">
        <fgColor rgb="00FBF1CF"/>
      </patternFill>
    </fill>
    <fill>
      <patternFill patternType="solid">
        <fgColor rgb="00FFFBEF"/>
      </patternFill>
    </fill>
  </fills>
  <borders count="3">
    <border>
      <left/>
      <right/>
      <top/>
      <bottom/>
      <diagonal/>
    </border>
    <border>
      <bottom style="thin">
        <color rgb="00CFC9BE"/>
      </bottom>
    </border>
    <border>
      <top style="thin">
        <color rgb="00CFC9BE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right" vertical="center" wrapText="1"/>
    </xf>
    <xf numFmtId="164" fontId="0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6" fillId="0" borderId="2" pivotButton="0" quotePrefix="0" xfId="0"/>
    <xf numFmtId="164" fontId="6" fillId="0" borderId="2" pivotButton="0" quotePrefix="0" xfId="0"/>
    <xf numFmtId="165" fontId="0" fillId="0" borderId="0" pivotButton="0" quotePrefix="0" xfId="0"/>
    <xf numFmtId="0" fontId="6" fillId="4" borderId="2" pivotButton="0" quotePrefix="0" xfId="0"/>
    <xf numFmtId="164" fontId="6" fillId="4" borderId="2" pivotButton="0" quotePrefix="0" xfId="0"/>
    <xf numFmtId="164" fontId="6" fillId="3" borderId="0" pivotButton="0" quotePrefix="0" xfId="0"/>
    <xf numFmtId="0" fontId="0" fillId="0" borderId="0" applyAlignment="1" pivotButton="0" quotePrefix="0" xfId="0">
      <alignment vertical="top" wrapText="1"/>
    </xf>
    <xf numFmtId="166" fontId="0" fillId="0" borderId="0" pivotButton="0" quotePrefix="0" xfId="0"/>
    <xf numFmtId="165" fontId="6" fillId="4" borderId="2" pivotButton="0" quotePrefix="0" xfId="0"/>
    <xf numFmtId="0" fontId="2" fillId="0" borderId="0" applyAlignment="1" pivotButton="0" quotePrefix="0" xfId="0">
      <alignment horizontal="right"/>
    </xf>
  </cellXfs>
  <cellStyles count="1">
    <cellStyle name="Normal" xfId="0" builtinId="0" hidden="0"/>
  </cellStyles>
  <dxfs count="1">
    <dxf>
      <fill>
        <patternFill patternType="solid">
          <fgColor rgb="00FBF1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Omzet en resultaat</a:t>
            </a:r>
          </a:p>
        </rich>
      </tx>
    </title>
    <plotArea>
      <lineChart>
        <grouping val="standard"/>
        <ser>
          <idx val="0"/>
          <order val="0"/>
          <tx>
            <strRef>
              <f>'Trend'!B4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'Trend'!$A$5:$A$17</f>
            </numRef>
          </cat>
          <val>
            <numRef>
              <f>'Trend'!$B$5:$B$17</f>
            </numRef>
          </val>
        </ser>
        <ser>
          <idx val="1"/>
          <order val="1"/>
          <tx>
            <strRef>
              <f>'Trend'!D4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'Trend'!$A$5:$A$17</f>
            </numRef>
          </cat>
          <val>
            <numRef>
              <f>'Trend'!$D$5:$D$17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Banksaldo einde maand</a:t>
            </a:r>
          </a:p>
        </rich>
      </tx>
    </title>
    <plotArea>
      <lineChart>
        <grouping val="standard"/>
        <ser>
          <idx val="0"/>
          <order val="0"/>
          <tx>
            <strRef>
              <f>'Liquiditeit'!F4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'Liquiditeit'!$A$5:$A$24</f>
            </numRef>
          </cat>
          <val>
            <numRef>
              <f>'Liquiditeit'!$F$5:$F$24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Managementrapportage voorbeeld</t>
        </is>
      </c>
    </row>
    <row r="2">
      <c r="A2" s="2" t="inlineStr">
        <is>
          <t>Een maandrapportage in zes tabbladen. Gemaakt door Stuurlaag · stuurlaag.nl</t>
        </is>
      </c>
    </row>
    <row r="3">
      <c r="A3" t="inlineStr"/>
    </row>
    <row r="4">
      <c r="A4" s="3" t="inlineStr">
        <is>
          <t>Zo gebruik je dit bestand</t>
        </is>
      </c>
    </row>
    <row r="5">
      <c r="A5" t="inlineStr">
        <is>
          <t>1. Plak je eigen cijfers in het tabblad Data: één regel per jaar, maand, kostenplaats en rubriek.</t>
        </is>
      </c>
    </row>
    <row r="6">
      <c r="A6" t="inlineStr">
        <is>
          <t>2. Kies in het tabblad W&amp;V de maand en het jaar (de gele cellen).</t>
        </is>
      </c>
    </row>
    <row r="7">
      <c r="A7" t="inlineStr">
        <is>
          <t>3. De andere tabbladen rekenen vanzelf mee. Je typt alleen nog toelichting bij de afwijkingen.</t>
        </is>
      </c>
    </row>
    <row r="8">
      <c r="A8" t="inlineStr">
        <is>
          <t xml:space="preserve">   Voeg je regels toe onder de bestaande? Trek dan de formule in kolom G van Data mee naar beneden.</t>
        </is>
      </c>
    </row>
    <row r="9">
      <c r="A9" t="inlineStr">
        <is>
          <t>4. Kijk onder aan het tabblad KPI's of de controle "klopt" zegt. Zo weet je dat alle regels zijn meegeteld.</t>
        </is>
      </c>
    </row>
    <row r="10">
      <c r="A10" t="inlineStr"/>
    </row>
    <row r="11">
      <c r="A11" s="3" t="inlineStr">
        <is>
          <t>Wat elk tabblad laat zien</t>
        </is>
      </c>
    </row>
    <row r="12">
      <c r="A12" t="inlineStr">
        <is>
          <t>Data: de bron. Realisatie en begroting per maand, kostenplaats en rubriek. Omzet en kosten allebei positief.</t>
        </is>
      </c>
    </row>
    <row r="13">
      <c r="A13" t="inlineStr">
        <is>
          <t>W&amp;V: de winst-en-verliesrekening voor de maand en cumulatief, tegen begroting en vorig jaar.</t>
        </is>
      </c>
    </row>
    <row r="14">
      <c r="A14" t="inlineStr">
        <is>
          <t>Afwijkingen: welke verschillen groter zijn dan je drempel, met ruimte voor toelichting.</t>
        </is>
      </c>
    </row>
    <row r="15">
      <c r="A15" t="inlineStr">
        <is>
          <t>Trend: de laatste dertien maanden, met omzet, brutomarge en resultaat.</t>
        </is>
      </c>
    </row>
    <row r="16">
      <c r="A16" t="inlineStr">
        <is>
          <t>KPI's: per kostenplaats de marge, de personeelskosten en de bijdrage aan het resultaat.</t>
        </is>
      </c>
    </row>
    <row r="17">
      <c r="A17" t="inlineStr">
        <is>
          <t>Liquiditeit: het banksaldo aan het eind van elke maand.</t>
        </is>
      </c>
    </row>
    <row r="18">
      <c r="A18" t="inlineStr"/>
    </row>
    <row r="19">
      <c r="A19" s="3" t="inlineStr">
        <is>
          <t>Over de cijfers</t>
        </is>
      </c>
    </row>
    <row r="20">
      <c r="A20" t="inlineStr">
        <is>
          <t>Noordkade Techniek B.V. is een fictief installatiebedrijf. Alle cijfers zijn verzonnen. Het banksaldo is afgeleid van het resultaat, met een aangenomen beginsaldo.</t>
        </is>
      </c>
    </row>
    <row r="21">
      <c r="A21" t="inlineStr">
        <is>
          <t>Dezelfde cijfers zie je in de live demo op stuurlaag.nl/demo, als Power BI-rapport.</t>
        </is>
      </c>
    </row>
    <row r="22">
      <c r="A22" t="inlineStr"/>
    </row>
    <row r="23">
      <c r="A23" s="3" t="inlineStr">
        <is>
          <t>Waar Excel ophoudt</t>
        </is>
      </c>
    </row>
    <row r="24">
      <c r="A24" t="inlineStr">
        <is>
          <t>Dit bestand werkt goed met één bron en één maker. Komen er bronnen of lezers bij, of wil je doorklikken tot de boeking,</t>
        </is>
      </c>
    </row>
    <row r="25">
      <c r="A25" t="inlineStr">
        <is>
          <t>dan is een datamodel in Power BI de volgende stap. Lees meer op stuurlaag.nl/maandrapportage-automatiseren.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30" customWidth="1" min="3" max="3"/>
    <col width="22" customWidth="1" min="4" max="4"/>
    <col width="14" customWidth="1" min="5" max="5"/>
    <col width="14" customWidth="1" min="6" max="6"/>
    <col width="18" customWidth="1" min="7" max="7"/>
  </cols>
  <sheetData>
    <row r="1">
      <c r="A1" s="4" t="inlineStr">
        <is>
          <t>Jaar</t>
        </is>
      </c>
      <c r="B1" s="5" t="inlineStr">
        <is>
          <t>Maand</t>
        </is>
      </c>
      <c r="C1" s="5" t="inlineStr">
        <is>
          <t>Kostenplaats</t>
        </is>
      </c>
      <c r="D1" s="5" t="inlineStr">
        <is>
          <t>Rubriek</t>
        </is>
      </c>
      <c r="E1" s="5" t="inlineStr">
        <is>
          <t>Realisatie</t>
        </is>
      </c>
      <c r="F1" s="5" t="inlineStr">
        <is>
          <t>Begroting</t>
        </is>
      </c>
      <c r="G1" s="5" t="inlineStr">
        <is>
          <t>Resultaatbijdrage</t>
        </is>
      </c>
    </row>
    <row r="2">
      <c r="A2" t="n">
        <v>2025</v>
      </c>
      <c r="B2" t="n">
        <v>1</v>
      </c>
      <c r="C2" t="inlineStr">
        <is>
          <t>100 Directie en staf</t>
        </is>
      </c>
      <c r="D2" t="inlineStr">
        <is>
          <t>Afschrijvingen</t>
        </is>
      </c>
      <c r="E2" s="6" t="n">
        <v>8300</v>
      </c>
      <c r="F2" s="6" t="n">
        <v>0</v>
      </c>
      <c r="G2" s="6">
        <f>IF(D2="Omzet",E2,-E2)</f>
        <v/>
      </c>
    </row>
    <row r="3">
      <c r="A3" t="n">
        <v>2025</v>
      </c>
      <c r="B3" t="n">
        <v>1</v>
      </c>
      <c r="C3" t="inlineStr">
        <is>
          <t>100 Directie en staf</t>
        </is>
      </c>
      <c r="D3" t="inlineStr">
        <is>
          <t>Algemene kosten</t>
        </is>
      </c>
      <c r="E3" s="6" t="n">
        <v>36551.98</v>
      </c>
      <c r="F3" s="6" t="n">
        <v>0</v>
      </c>
      <c r="G3" s="6">
        <f>IF(D3="Omzet",E3,-E3)</f>
        <v/>
      </c>
    </row>
    <row r="4">
      <c r="A4" t="n">
        <v>2025</v>
      </c>
      <c r="B4" t="n">
        <v>1</v>
      </c>
      <c r="C4" t="inlineStr">
        <is>
          <t>100 Directie en staf</t>
        </is>
      </c>
      <c r="D4" t="inlineStr">
        <is>
          <t>Financiële lasten</t>
        </is>
      </c>
      <c r="E4" s="6" t="n">
        <v>2732.97</v>
      </c>
      <c r="F4" s="6" t="n">
        <v>0</v>
      </c>
      <c r="G4" s="6">
        <f>IF(D4="Omzet",E4,-E4)</f>
        <v/>
      </c>
    </row>
    <row r="5">
      <c r="A5" t="n">
        <v>2025</v>
      </c>
      <c r="B5" t="n">
        <v>1</v>
      </c>
      <c r="C5" t="inlineStr">
        <is>
          <t>100 Directie en staf</t>
        </is>
      </c>
      <c r="D5" t="inlineStr">
        <is>
          <t>Huisvestingskosten</t>
        </is>
      </c>
      <c r="E5" s="6" t="n">
        <v>11658.56</v>
      </c>
      <c r="F5" s="6" t="n">
        <v>0</v>
      </c>
      <c r="G5" s="6">
        <f>IF(D5="Omzet",E5,-E5)</f>
        <v/>
      </c>
    </row>
    <row r="6">
      <c r="A6" t="n">
        <v>2025</v>
      </c>
      <c r="B6" t="n">
        <v>1</v>
      </c>
      <c r="C6" t="inlineStr">
        <is>
          <t>100 Directie en staf</t>
        </is>
      </c>
      <c r="D6" t="inlineStr">
        <is>
          <t>Personeelskosten</t>
        </is>
      </c>
      <c r="E6" s="6" t="n">
        <v>68857.2</v>
      </c>
      <c r="F6" s="6" t="n">
        <v>0</v>
      </c>
      <c r="G6" s="6">
        <f>IF(D6="Omzet",E6,-E6)</f>
        <v/>
      </c>
    </row>
    <row r="7">
      <c r="A7" t="n">
        <v>2025</v>
      </c>
      <c r="B7" t="n">
        <v>1</v>
      </c>
      <c r="C7" t="inlineStr">
        <is>
          <t>100 Directie en staf</t>
        </is>
      </c>
      <c r="D7" t="inlineStr">
        <is>
          <t>Verkoopkosten</t>
        </is>
      </c>
      <c r="E7" s="6" t="n">
        <v>1490.92</v>
      </c>
      <c r="F7" s="6" t="n">
        <v>0</v>
      </c>
      <c r="G7" s="6">
        <f>IF(D7="Omzet",E7,-E7)</f>
        <v/>
      </c>
    </row>
    <row r="8">
      <c r="A8" t="n">
        <v>2025</v>
      </c>
      <c r="B8" t="n">
        <v>1</v>
      </c>
      <c r="C8" t="inlineStr">
        <is>
          <t>100 Directie en staf</t>
        </is>
      </c>
      <c r="D8" t="inlineStr">
        <is>
          <t>Vervoerskosten</t>
        </is>
      </c>
      <c r="E8" s="6" t="n">
        <v>1933.49</v>
      </c>
      <c r="F8" s="6" t="n">
        <v>0</v>
      </c>
      <c r="G8" s="6">
        <f>IF(D8="Omzet",E8,-E8)</f>
        <v/>
      </c>
    </row>
    <row r="9">
      <c r="A9" t="n">
        <v>2025</v>
      </c>
      <c r="B9" t="n">
        <v>1</v>
      </c>
      <c r="C9" t="inlineStr">
        <is>
          <t>200 Projecten utiliteit</t>
        </is>
      </c>
      <c r="D9" t="inlineStr">
        <is>
          <t>Algemene kosten</t>
        </is>
      </c>
      <c r="E9" s="6" t="n">
        <v>774.1900000000001</v>
      </c>
      <c r="F9" s="6" t="n">
        <v>0</v>
      </c>
      <c r="G9" s="6">
        <f>IF(D9="Omzet",E9,-E9)</f>
        <v/>
      </c>
    </row>
    <row r="10">
      <c r="A10" t="n">
        <v>2025</v>
      </c>
      <c r="B10" t="n">
        <v>1</v>
      </c>
      <c r="C10" t="inlineStr">
        <is>
          <t>200 Projecten utiliteit</t>
        </is>
      </c>
      <c r="D10" t="inlineStr">
        <is>
          <t>Kostprijs</t>
        </is>
      </c>
      <c r="E10" s="6" t="n">
        <v>121377.83</v>
      </c>
      <c r="F10" s="6" t="n">
        <v>0</v>
      </c>
      <c r="G10" s="6">
        <f>IF(D10="Omzet",E10,-E10)</f>
        <v/>
      </c>
    </row>
    <row r="11">
      <c r="A11" t="n">
        <v>2025</v>
      </c>
      <c r="B11" t="n">
        <v>1</v>
      </c>
      <c r="C11" t="inlineStr">
        <is>
          <t>200 Projecten utiliteit</t>
        </is>
      </c>
      <c r="D11" t="inlineStr">
        <is>
          <t>Omzet</t>
        </is>
      </c>
      <c r="E11" s="6" t="n">
        <v>303461.56</v>
      </c>
      <c r="F11" s="6" t="n">
        <v>0</v>
      </c>
      <c r="G11" s="6">
        <f>IF(D11="Omzet",E11,-E11)</f>
        <v/>
      </c>
    </row>
    <row r="12">
      <c r="A12" t="n">
        <v>2025</v>
      </c>
      <c r="B12" t="n">
        <v>1</v>
      </c>
      <c r="C12" t="inlineStr">
        <is>
          <t>200 Projecten utiliteit</t>
        </is>
      </c>
      <c r="D12" t="inlineStr">
        <is>
          <t>Personeelskosten</t>
        </is>
      </c>
      <c r="E12" s="6" t="n">
        <v>109682.65</v>
      </c>
      <c r="F12" s="6" t="n">
        <v>0</v>
      </c>
      <c r="G12" s="6">
        <f>IF(D12="Omzet",E12,-E12)</f>
        <v/>
      </c>
    </row>
    <row r="13">
      <c r="A13" t="n">
        <v>2025</v>
      </c>
      <c r="B13" t="n">
        <v>1</v>
      </c>
      <c r="C13" t="inlineStr">
        <is>
          <t>200 Projecten utiliteit</t>
        </is>
      </c>
      <c r="D13" t="inlineStr">
        <is>
          <t>Vervoerskosten</t>
        </is>
      </c>
      <c r="E13" s="6" t="n">
        <v>13599.74</v>
      </c>
      <c r="F13" s="6" t="n">
        <v>0</v>
      </c>
      <c r="G13" s="6">
        <f>IF(D13="Omzet",E13,-E13)</f>
        <v/>
      </c>
    </row>
    <row r="14">
      <c r="A14" t="n">
        <v>2025</v>
      </c>
      <c r="B14" t="n">
        <v>1</v>
      </c>
      <c r="C14" t="inlineStr">
        <is>
          <t>300 Projecten woningbouw</t>
        </is>
      </c>
      <c r="D14" t="inlineStr">
        <is>
          <t>Algemene kosten</t>
        </is>
      </c>
      <c r="E14" s="6" t="n">
        <v>503.23</v>
      </c>
      <c r="F14" s="6" t="n">
        <v>0</v>
      </c>
      <c r="G14" s="6">
        <f>IF(D14="Omzet",E14,-E14)</f>
        <v/>
      </c>
    </row>
    <row r="15">
      <c r="A15" t="n">
        <v>2025</v>
      </c>
      <c r="B15" t="n">
        <v>1</v>
      </c>
      <c r="C15" t="inlineStr">
        <is>
          <t>300 Projecten woningbouw</t>
        </is>
      </c>
      <c r="D15" t="inlineStr">
        <is>
          <t>Kostprijs</t>
        </is>
      </c>
      <c r="E15" s="6" t="n">
        <v>76710.83</v>
      </c>
      <c r="F15" s="6" t="n">
        <v>0</v>
      </c>
      <c r="G15" s="6">
        <f>IF(D15="Omzet",E15,-E15)</f>
        <v/>
      </c>
    </row>
    <row r="16">
      <c r="A16" t="n">
        <v>2025</v>
      </c>
      <c r="B16" t="n">
        <v>1</v>
      </c>
      <c r="C16" t="inlineStr">
        <is>
          <t>300 Projecten woningbouw</t>
        </is>
      </c>
      <c r="D16" t="inlineStr">
        <is>
          <t>Omzet</t>
        </is>
      </c>
      <c r="E16" s="6" t="n">
        <v>168540.07</v>
      </c>
      <c r="F16" s="6" t="n">
        <v>0</v>
      </c>
      <c r="G16" s="6">
        <f>IF(D16="Omzet",E16,-E16)</f>
        <v/>
      </c>
    </row>
    <row r="17">
      <c r="A17" t="n">
        <v>2025</v>
      </c>
      <c r="B17" t="n">
        <v>1</v>
      </c>
      <c r="C17" t="inlineStr">
        <is>
          <t>300 Projecten woningbouw</t>
        </is>
      </c>
      <c r="D17" t="inlineStr">
        <is>
          <t>Personeelskosten</t>
        </is>
      </c>
      <c r="E17" s="6" t="n">
        <v>66952.06</v>
      </c>
      <c r="F17" s="6" t="n">
        <v>0</v>
      </c>
      <c r="G17" s="6">
        <f>IF(D17="Omzet",E17,-E17)</f>
        <v/>
      </c>
    </row>
    <row r="18">
      <c r="A18" t="n">
        <v>2025</v>
      </c>
      <c r="B18" t="n">
        <v>1</v>
      </c>
      <c r="C18" t="inlineStr">
        <is>
          <t>300 Projecten woningbouw</t>
        </is>
      </c>
      <c r="D18" t="inlineStr">
        <is>
          <t>Vervoerskosten</t>
        </is>
      </c>
      <c r="E18" s="6" t="n">
        <v>8498.360000000001</v>
      </c>
      <c r="F18" s="6" t="n">
        <v>0</v>
      </c>
      <c r="G18" s="6">
        <f>IF(D18="Omzet",E18,-E18)</f>
        <v/>
      </c>
    </row>
    <row r="19">
      <c r="A19" t="n">
        <v>2025</v>
      </c>
      <c r="B19" t="n">
        <v>1</v>
      </c>
      <c r="C19" t="inlineStr">
        <is>
          <t>400 Service en onderhoud</t>
        </is>
      </c>
      <c r="D19" t="inlineStr">
        <is>
          <t>Algemene kosten</t>
        </is>
      </c>
      <c r="E19" s="6" t="n">
        <v>580.65</v>
      </c>
      <c r="F19" s="6" t="n">
        <v>0</v>
      </c>
      <c r="G19" s="6">
        <f>IF(D19="Omzet",E19,-E19)</f>
        <v/>
      </c>
    </row>
    <row r="20">
      <c r="A20" t="n">
        <v>2025</v>
      </c>
      <c r="B20" t="n">
        <v>1</v>
      </c>
      <c r="C20" t="inlineStr">
        <is>
          <t>400 Service en onderhoud</t>
        </is>
      </c>
      <c r="D20" t="inlineStr">
        <is>
          <t>Kostprijs</t>
        </is>
      </c>
      <c r="E20" s="6" t="n">
        <v>29870.37</v>
      </c>
      <c r="F20" s="6" t="n">
        <v>0</v>
      </c>
      <c r="G20" s="6">
        <f>IF(D20="Omzet",E20,-E20)</f>
        <v/>
      </c>
    </row>
    <row r="21">
      <c r="A21" t="n">
        <v>2025</v>
      </c>
      <c r="B21" t="n">
        <v>1</v>
      </c>
      <c r="C21" t="inlineStr">
        <is>
          <t>400 Service en onderhoud</t>
        </is>
      </c>
      <c r="D21" t="inlineStr">
        <is>
          <t>Omzet</t>
        </is>
      </c>
      <c r="E21" s="6" t="n">
        <v>211806.87</v>
      </c>
      <c r="F21" s="6" t="n">
        <v>0</v>
      </c>
      <c r="G21" s="6">
        <f>IF(D21="Omzet",E21,-E21)</f>
        <v/>
      </c>
    </row>
    <row r="22">
      <c r="A22" t="n">
        <v>2025</v>
      </c>
      <c r="B22" t="n">
        <v>1</v>
      </c>
      <c r="C22" t="inlineStr">
        <is>
          <t>400 Service en onderhoud</t>
        </is>
      </c>
      <c r="D22" t="inlineStr">
        <is>
          <t>Personeelskosten</t>
        </is>
      </c>
      <c r="E22" s="6" t="n">
        <v>85952.97</v>
      </c>
      <c r="F22" s="6" t="n">
        <v>0</v>
      </c>
      <c r="G22" s="6">
        <f>IF(D22="Omzet",E22,-E22)</f>
        <v/>
      </c>
    </row>
    <row r="23">
      <c r="A23" t="n">
        <v>2025</v>
      </c>
      <c r="B23" t="n">
        <v>1</v>
      </c>
      <c r="C23" t="inlineStr">
        <is>
          <t>400 Service en onderhoud</t>
        </is>
      </c>
      <c r="D23" t="inlineStr">
        <is>
          <t>Vervoerskosten</t>
        </is>
      </c>
      <c r="E23" s="6" t="n">
        <v>11740.11</v>
      </c>
      <c r="F23" s="6" t="n">
        <v>0</v>
      </c>
      <c r="G23" s="6">
        <f>IF(D23="Omzet",E23,-E23)</f>
        <v/>
      </c>
    </row>
    <row r="24">
      <c r="A24" t="n">
        <v>2025</v>
      </c>
      <c r="B24" t="n">
        <v>1</v>
      </c>
      <c r="C24" t="inlineStr">
        <is>
          <t>500 Werkplaats en magazijn</t>
        </is>
      </c>
      <c r="D24" t="inlineStr">
        <is>
          <t>Algemene kosten</t>
        </is>
      </c>
      <c r="E24" s="6" t="n">
        <v>193.55</v>
      </c>
      <c r="F24" s="6" t="n">
        <v>0</v>
      </c>
      <c r="G24" s="6">
        <f>IF(D24="Omzet",E24,-E24)</f>
        <v/>
      </c>
    </row>
    <row r="25">
      <c r="A25" t="n">
        <v>2025</v>
      </c>
      <c r="B25" t="n">
        <v>1</v>
      </c>
      <c r="C25" t="inlineStr">
        <is>
          <t>500 Werkplaats en magazijn</t>
        </is>
      </c>
      <c r="D25" t="inlineStr">
        <is>
          <t>Huisvestingskosten</t>
        </is>
      </c>
      <c r="E25" s="6" t="n">
        <v>7772.38</v>
      </c>
      <c r="F25" s="6" t="n">
        <v>0</v>
      </c>
      <c r="G25" s="6">
        <f>IF(D25="Omzet",E25,-E25)</f>
        <v/>
      </c>
    </row>
    <row r="26">
      <c r="A26" t="n">
        <v>2025</v>
      </c>
      <c r="B26" t="n">
        <v>1</v>
      </c>
      <c r="C26" t="inlineStr">
        <is>
          <t>500 Werkplaats en magazijn</t>
        </is>
      </c>
      <c r="D26" t="inlineStr">
        <is>
          <t>Kostprijs</t>
        </is>
      </c>
      <c r="E26" s="6" t="n">
        <v>38607.55</v>
      </c>
      <c r="F26" s="6" t="n">
        <v>0</v>
      </c>
      <c r="G26" s="6">
        <f>IF(D26="Omzet",E26,-E26)</f>
        <v/>
      </c>
    </row>
    <row r="27">
      <c r="A27" t="n">
        <v>2025</v>
      </c>
      <c r="B27" t="n">
        <v>1</v>
      </c>
      <c r="C27" t="inlineStr">
        <is>
          <t>500 Werkplaats en magazijn</t>
        </is>
      </c>
      <c r="D27" t="inlineStr">
        <is>
          <t>Omzet</t>
        </is>
      </c>
      <c r="E27" s="6" t="n">
        <v>54958.26</v>
      </c>
      <c r="F27" s="6" t="n">
        <v>0</v>
      </c>
      <c r="G27" s="6">
        <f>IF(D27="Omzet",E27,-E27)</f>
        <v/>
      </c>
    </row>
    <row r="28">
      <c r="A28" t="n">
        <v>2025</v>
      </c>
      <c r="B28" t="n">
        <v>1</v>
      </c>
      <c r="C28" t="inlineStr">
        <is>
          <t>500 Werkplaats en magazijn</t>
        </is>
      </c>
      <c r="D28" t="inlineStr">
        <is>
          <t>Personeelskosten</t>
        </is>
      </c>
      <c r="E28" s="6" t="n">
        <v>23339.15</v>
      </c>
      <c r="F28" s="6" t="n">
        <v>0</v>
      </c>
      <c r="G28" s="6">
        <f>IF(D28="Omzet",E28,-E28)</f>
        <v/>
      </c>
    </row>
    <row r="29">
      <c r="A29" t="n">
        <v>2025</v>
      </c>
      <c r="B29" t="n">
        <v>1</v>
      </c>
      <c r="C29" t="inlineStr">
        <is>
          <t>500 Werkplaats en magazijn</t>
        </is>
      </c>
      <c r="D29" t="inlineStr">
        <is>
          <t>Vervoerskosten</t>
        </is>
      </c>
      <c r="E29" s="6" t="n">
        <v>2164.88</v>
      </c>
      <c r="F29" s="6" t="n">
        <v>0</v>
      </c>
      <c r="G29" s="6">
        <f>IF(D29="Omzet",E29,-E29)</f>
        <v/>
      </c>
    </row>
    <row r="30">
      <c r="A30" t="n">
        <v>2025</v>
      </c>
      <c r="B30" t="n">
        <v>2</v>
      </c>
      <c r="C30" t="inlineStr">
        <is>
          <t>100 Directie en staf</t>
        </is>
      </c>
      <c r="D30" t="inlineStr">
        <is>
          <t>Afschrijvingen</t>
        </is>
      </c>
      <c r="E30" s="6" t="n">
        <v>8300</v>
      </c>
      <c r="F30" s="6" t="n">
        <v>0</v>
      </c>
      <c r="G30" s="6">
        <f>IF(D30="Omzet",E30,-E30)</f>
        <v/>
      </c>
    </row>
    <row r="31">
      <c r="A31" t="n">
        <v>2025</v>
      </c>
      <c r="B31" t="n">
        <v>2</v>
      </c>
      <c r="C31" t="inlineStr">
        <is>
          <t>100 Directie en staf</t>
        </is>
      </c>
      <c r="D31" t="inlineStr">
        <is>
          <t>Algemene kosten</t>
        </is>
      </c>
      <c r="E31" s="6" t="n">
        <v>8974.57</v>
      </c>
      <c r="F31" s="6" t="n">
        <v>0</v>
      </c>
      <c r="G31" s="6">
        <f>IF(D31="Omzet",E31,-E31)</f>
        <v/>
      </c>
    </row>
    <row r="32">
      <c r="A32" t="n">
        <v>2025</v>
      </c>
      <c r="B32" t="n">
        <v>2</v>
      </c>
      <c r="C32" t="inlineStr">
        <is>
          <t>100 Directie en staf</t>
        </is>
      </c>
      <c r="D32" t="inlineStr">
        <is>
          <t>Financiële lasten</t>
        </is>
      </c>
      <c r="E32" s="6" t="n">
        <v>2675.53</v>
      </c>
      <c r="F32" s="6" t="n">
        <v>0</v>
      </c>
      <c r="G32" s="6">
        <f>IF(D32="Omzet",E32,-E32)</f>
        <v/>
      </c>
    </row>
    <row r="33">
      <c r="A33" t="n">
        <v>2025</v>
      </c>
      <c r="B33" t="n">
        <v>2</v>
      </c>
      <c r="C33" t="inlineStr">
        <is>
          <t>100 Directie en staf</t>
        </is>
      </c>
      <c r="D33" t="inlineStr">
        <is>
          <t>Huisvestingskosten</t>
        </is>
      </c>
      <c r="E33" s="6" t="n">
        <v>11260.63</v>
      </c>
      <c r="F33" s="6" t="n">
        <v>0</v>
      </c>
      <c r="G33" s="6">
        <f>IF(D33="Omzet",E33,-E33)</f>
        <v/>
      </c>
    </row>
    <row r="34">
      <c r="A34" t="n">
        <v>2025</v>
      </c>
      <c r="B34" t="n">
        <v>2</v>
      </c>
      <c r="C34" t="inlineStr">
        <is>
          <t>100 Directie en staf</t>
        </is>
      </c>
      <c r="D34" t="inlineStr">
        <is>
          <t>Personeelskosten</t>
        </is>
      </c>
      <c r="E34" s="6" t="n">
        <v>68991.97</v>
      </c>
      <c r="F34" s="6" t="n">
        <v>0</v>
      </c>
      <c r="G34" s="6">
        <f>IF(D34="Omzet",E34,-E34)</f>
        <v/>
      </c>
    </row>
    <row r="35">
      <c r="A35" t="n">
        <v>2025</v>
      </c>
      <c r="B35" t="n">
        <v>2</v>
      </c>
      <c r="C35" t="inlineStr">
        <is>
          <t>100 Directie en staf</t>
        </is>
      </c>
      <c r="D35" t="inlineStr">
        <is>
          <t>Verkoopkosten</t>
        </is>
      </c>
      <c r="E35" s="6" t="n">
        <v>1383.79</v>
      </c>
      <c r="F35" s="6" t="n">
        <v>0</v>
      </c>
      <c r="G35" s="6">
        <f>IF(D35="Omzet",E35,-E35)</f>
        <v/>
      </c>
    </row>
    <row r="36">
      <c r="A36" t="n">
        <v>2025</v>
      </c>
      <c r="B36" t="n">
        <v>2</v>
      </c>
      <c r="C36" t="inlineStr">
        <is>
          <t>100 Directie en staf</t>
        </is>
      </c>
      <c r="D36" t="inlineStr">
        <is>
          <t>Vervoerskosten</t>
        </is>
      </c>
      <c r="E36" s="6" t="n">
        <v>2949.63</v>
      </c>
      <c r="F36" s="6" t="n">
        <v>0</v>
      </c>
      <c r="G36" s="6">
        <f>IF(D36="Omzet",E36,-E36)</f>
        <v/>
      </c>
    </row>
    <row r="37">
      <c r="A37" t="n">
        <v>2025</v>
      </c>
      <c r="B37" t="n">
        <v>2</v>
      </c>
      <c r="C37" t="inlineStr">
        <is>
          <t>200 Projecten utiliteit</t>
        </is>
      </c>
      <c r="D37" t="inlineStr">
        <is>
          <t>Algemene kosten</t>
        </is>
      </c>
      <c r="E37" s="6" t="n">
        <v>774.1900000000001</v>
      </c>
      <c r="F37" s="6" t="n">
        <v>0</v>
      </c>
      <c r="G37" s="6">
        <f>IF(D37="Omzet",E37,-E37)</f>
        <v/>
      </c>
    </row>
    <row r="38">
      <c r="A38" t="n">
        <v>2025</v>
      </c>
      <c r="B38" t="n">
        <v>2</v>
      </c>
      <c r="C38" t="inlineStr">
        <is>
          <t>200 Projecten utiliteit</t>
        </is>
      </c>
      <c r="D38" t="inlineStr">
        <is>
          <t>Kostprijs</t>
        </is>
      </c>
      <c r="E38" s="6" t="n">
        <v>137157.66</v>
      </c>
      <c r="F38" s="6" t="n">
        <v>0</v>
      </c>
      <c r="G38" s="6">
        <f>IF(D38="Omzet",E38,-E38)</f>
        <v/>
      </c>
    </row>
    <row r="39">
      <c r="A39" t="n">
        <v>2025</v>
      </c>
      <c r="B39" t="n">
        <v>2</v>
      </c>
      <c r="C39" t="inlineStr">
        <is>
          <t>200 Projecten utiliteit</t>
        </is>
      </c>
      <c r="D39" t="inlineStr">
        <is>
          <t>Omzet</t>
        </is>
      </c>
      <c r="E39" s="6" t="n">
        <v>325069.16</v>
      </c>
      <c r="F39" s="6" t="n">
        <v>0</v>
      </c>
      <c r="G39" s="6">
        <f>IF(D39="Omzet",E39,-E39)</f>
        <v/>
      </c>
    </row>
    <row r="40">
      <c r="A40" t="n">
        <v>2025</v>
      </c>
      <c r="B40" t="n">
        <v>2</v>
      </c>
      <c r="C40" t="inlineStr">
        <is>
          <t>200 Projecten utiliteit</t>
        </is>
      </c>
      <c r="D40" t="inlineStr">
        <is>
          <t>Personeelskosten</t>
        </is>
      </c>
      <c r="E40" s="6" t="n">
        <v>111430</v>
      </c>
      <c r="F40" s="6" t="n">
        <v>0</v>
      </c>
      <c r="G40" s="6">
        <f>IF(D40="Omzet",E40,-E40)</f>
        <v/>
      </c>
    </row>
    <row r="41">
      <c r="A41" t="n">
        <v>2025</v>
      </c>
      <c r="B41" t="n">
        <v>2</v>
      </c>
      <c r="C41" t="inlineStr">
        <is>
          <t>200 Projecten utiliteit</t>
        </is>
      </c>
      <c r="D41" t="inlineStr">
        <is>
          <t>Vervoerskosten</t>
        </is>
      </c>
      <c r="E41" s="6" t="n">
        <v>11948.28</v>
      </c>
      <c r="F41" s="6" t="n">
        <v>0</v>
      </c>
      <c r="G41" s="6">
        <f>IF(D41="Omzet",E41,-E41)</f>
        <v/>
      </c>
    </row>
    <row r="42">
      <c r="A42" t="n">
        <v>2025</v>
      </c>
      <c r="B42" t="n">
        <v>2</v>
      </c>
      <c r="C42" t="inlineStr">
        <is>
          <t>300 Projecten woningbouw</t>
        </is>
      </c>
      <c r="D42" t="inlineStr">
        <is>
          <t>Algemene kosten</t>
        </is>
      </c>
      <c r="E42" s="6" t="n">
        <v>503.23</v>
      </c>
      <c r="F42" s="6" t="n">
        <v>0</v>
      </c>
      <c r="G42" s="6">
        <f>IF(D42="Omzet",E42,-E42)</f>
        <v/>
      </c>
    </row>
    <row r="43">
      <c r="A43" t="n">
        <v>2025</v>
      </c>
      <c r="B43" t="n">
        <v>2</v>
      </c>
      <c r="C43" t="inlineStr">
        <is>
          <t>300 Projecten woningbouw</t>
        </is>
      </c>
      <c r="D43" t="inlineStr">
        <is>
          <t>Kostprijs</t>
        </is>
      </c>
      <c r="E43" s="6" t="n">
        <v>96573.25999999999</v>
      </c>
      <c r="F43" s="6" t="n">
        <v>0</v>
      </c>
      <c r="G43" s="6">
        <f>IF(D43="Omzet",E43,-E43)</f>
        <v/>
      </c>
    </row>
    <row r="44">
      <c r="A44" t="n">
        <v>2025</v>
      </c>
      <c r="B44" t="n">
        <v>2</v>
      </c>
      <c r="C44" t="inlineStr">
        <is>
          <t>300 Projecten woningbouw</t>
        </is>
      </c>
      <c r="D44" t="inlineStr">
        <is>
          <t>Omzet</t>
        </is>
      </c>
      <c r="E44" s="6" t="n">
        <v>213979.99</v>
      </c>
      <c r="F44" s="6" t="n">
        <v>0</v>
      </c>
      <c r="G44" s="6">
        <f>IF(D44="Omzet",E44,-E44)</f>
        <v/>
      </c>
    </row>
    <row r="45">
      <c r="A45" t="n">
        <v>2025</v>
      </c>
      <c r="B45" t="n">
        <v>2</v>
      </c>
      <c r="C45" t="inlineStr">
        <is>
          <t>300 Projecten woningbouw</t>
        </is>
      </c>
      <c r="D45" t="inlineStr">
        <is>
          <t>Personeelskosten</t>
        </is>
      </c>
      <c r="E45" s="6" t="n">
        <v>67328.67</v>
      </c>
      <c r="F45" s="6" t="n">
        <v>0</v>
      </c>
      <c r="G45" s="6">
        <f>IF(D45="Omzet",E45,-E45)</f>
        <v/>
      </c>
    </row>
    <row r="46">
      <c r="A46" t="n">
        <v>2025</v>
      </c>
      <c r="B46" t="n">
        <v>2</v>
      </c>
      <c r="C46" t="inlineStr">
        <is>
          <t>300 Projecten woningbouw</t>
        </is>
      </c>
      <c r="D46" t="inlineStr">
        <is>
          <t>Vervoerskosten</t>
        </is>
      </c>
      <c r="E46" s="6" t="n">
        <v>8829.74</v>
      </c>
      <c r="F46" s="6" t="n">
        <v>0</v>
      </c>
      <c r="G46" s="6">
        <f>IF(D46="Omzet",E46,-E46)</f>
        <v/>
      </c>
    </row>
    <row r="47">
      <c r="A47" t="n">
        <v>2025</v>
      </c>
      <c r="B47" t="n">
        <v>2</v>
      </c>
      <c r="C47" t="inlineStr">
        <is>
          <t>400 Service en onderhoud</t>
        </is>
      </c>
      <c r="D47" t="inlineStr">
        <is>
          <t>Algemene kosten</t>
        </is>
      </c>
      <c r="E47" s="6" t="n">
        <v>580.65</v>
      </c>
      <c r="F47" s="6" t="n">
        <v>0</v>
      </c>
      <c r="G47" s="6">
        <f>IF(D47="Omzet",E47,-E47)</f>
        <v/>
      </c>
    </row>
    <row r="48">
      <c r="A48" t="n">
        <v>2025</v>
      </c>
      <c r="B48" t="n">
        <v>2</v>
      </c>
      <c r="C48" t="inlineStr">
        <is>
          <t>400 Service en onderhoud</t>
        </is>
      </c>
      <c r="D48" t="inlineStr">
        <is>
          <t>Kostprijs</t>
        </is>
      </c>
      <c r="E48" s="6" t="n">
        <v>33617.5</v>
      </c>
      <c r="F48" s="6" t="n">
        <v>0</v>
      </c>
      <c r="G48" s="6">
        <f>IF(D48="Omzet",E48,-E48)</f>
        <v/>
      </c>
    </row>
    <row r="49">
      <c r="A49" t="n">
        <v>2025</v>
      </c>
      <c r="B49" t="n">
        <v>2</v>
      </c>
      <c r="C49" t="inlineStr">
        <is>
          <t>400 Service en onderhoud</t>
        </is>
      </c>
      <c r="D49" t="inlineStr">
        <is>
          <t>Omzet</t>
        </is>
      </c>
      <c r="E49" s="6" t="n">
        <v>221576.27</v>
      </c>
      <c r="F49" s="6" t="n">
        <v>0</v>
      </c>
      <c r="G49" s="6">
        <f>IF(D49="Omzet",E49,-E49)</f>
        <v/>
      </c>
    </row>
    <row r="50">
      <c r="A50" t="n">
        <v>2025</v>
      </c>
      <c r="B50" t="n">
        <v>2</v>
      </c>
      <c r="C50" t="inlineStr">
        <is>
          <t>400 Service en onderhoud</t>
        </is>
      </c>
      <c r="D50" t="inlineStr">
        <is>
          <t>Personeelskosten</t>
        </is>
      </c>
      <c r="E50" s="6" t="n">
        <v>79939.71000000001</v>
      </c>
      <c r="F50" s="6" t="n">
        <v>0</v>
      </c>
      <c r="G50" s="6">
        <f>IF(D50="Omzet",E50,-E50)</f>
        <v/>
      </c>
    </row>
    <row r="51">
      <c r="A51" t="n">
        <v>2025</v>
      </c>
      <c r="B51" t="n">
        <v>2</v>
      </c>
      <c r="C51" t="inlineStr">
        <is>
          <t>400 Service en onderhoud</t>
        </is>
      </c>
      <c r="D51" t="inlineStr">
        <is>
          <t>Vervoerskosten</t>
        </is>
      </c>
      <c r="E51" s="6" t="n">
        <v>11085.99</v>
      </c>
      <c r="F51" s="6" t="n">
        <v>0</v>
      </c>
      <c r="G51" s="6">
        <f>IF(D51="Omzet",E51,-E51)</f>
        <v/>
      </c>
    </row>
    <row r="52">
      <c r="A52" t="n">
        <v>2025</v>
      </c>
      <c r="B52" t="n">
        <v>2</v>
      </c>
      <c r="C52" t="inlineStr">
        <is>
          <t>500 Werkplaats en magazijn</t>
        </is>
      </c>
      <c r="D52" t="inlineStr">
        <is>
          <t>Algemene kosten</t>
        </is>
      </c>
      <c r="E52" s="6" t="n">
        <v>193.55</v>
      </c>
      <c r="F52" s="6" t="n">
        <v>0</v>
      </c>
      <c r="G52" s="6">
        <f>IF(D52="Omzet",E52,-E52)</f>
        <v/>
      </c>
    </row>
    <row r="53">
      <c r="A53" t="n">
        <v>2025</v>
      </c>
      <c r="B53" t="n">
        <v>2</v>
      </c>
      <c r="C53" t="inlineStr">
        <is>
          <t>500 Werkplaats en magazijn</t>
        </is>
      </c>
      <c r="D53" t="inlineStr">
        <is>
          <t>Huisvestingskosten</t>
        </is>
      </c>
      <c r="E53" s="6" t="n">
        <v>7507.09</v>
      </c>
      <c r="F53" s="6" t="n">
        <v>0</v>
      </c>
      <c r="G53" s="6">
        <f>IF(D53="Omzet",E53,-E53)</f>
        <v/>
      </c>
    </row>
    <row r="54">
      <c r="A54" t="n">
        <v>2025</v>
      </c>
      <c r="B54" t="n">
        <v>2</v>
      </c>
      <c r="C54" t="inlineStr">
        <is>
          <t>500 Werkplaats en magazijn</t>
        </is>
      </c>
      <c r="D54" t="inlineStr">
        <is>
          <t>Kostprijs</t>
        </is>
      </c>
      <c r="E54" s="6" t="n">
        <v>30031.8</v>
      </c>
      <c r="F54" s="6" t="n">
        <v>0</v>
      </c>
      <c r="G54" s="6">
        <f>IF(D54="Omzet",E54,-E54)</f>
        <v/>
      </c>
    </row>
    <row r="55">
      <c r="A55" t="n">
        <v>2025</v>
      </c>
      <c r="B55" t="n">
        <v>2</v>
      </c>
      <c r="C55" t="inlineStr">
        <is>
          <t>500 Werkplaats en magazijn</t>
        </is>
      </c>
      <c r="D55" t="inlineStr">
        <is>
          <t>Omzet</t>
        </is>
      </c>
      <c r="E55" s="6" t="n">
        <v>46280.56</v>
      </c>
      <c r="F55" s="6" t="n">
        <v>0</v>
      </c>
      <c r="G55" s="6">
        <f>IF(D55="Omzet",E55,-E55)</f>
        <v/>
      </c>
    </row>
    <row r="56">
      <c r="A56" t="n">
        <v>2025</v>
      </c>
      <c r="B56" t="n">
        <v>2</v>
      </c>
      <c r="C56" t="inlineStr">
        <is>
          <t>500 Werkplaats en magazijn</t>
        </is>
      </c>
      <c r="D56" t="inlineStr">
        <is>
          <t>Personeelskosten</t>
        </is>
      </c>
      <c r="E56" s="6" t="n">
        <v>23209.51</v>
      </c>
      <c r="F56" s="6" t="n">
        <v>0</v>
      </c>
      <c r="G56" s="6">
        <f>IF(D56="Omzet",E56,-E56)</f>
        <v/>
      </c>
    </row>
    <row r="57">
      <c r="A57" t="n">
        <v>2025</v>
      </c>
      <c r="B57" t="n">
        <v>2</v>
      </c>
      <c r="C57" t="inlineStr">
        <is>
          <t>500 Werkplaats en magazijn</t>
        </is>
      </c>
      <c r="D57" t="inlineStr">
        <is>
          <t>Vervoerskosten</t>
        </is>
      </c>
      <c r="E57" s="6" t="n">
        <v>998.55</v>
      </c>
      <c r="F57" s="6" t="n">
        <v>0</v>
      </c>
      <c r="G57" s="6">
        <f>IF(D57="Omzet",E57,-E57)</f>
        <v/>
      </c>
    </row>
    <row r="58">
      <c r="A58" t="n">
        <v>2025</v>
      </c>
      <c r="B58" t="n">
        <v>3</v>
      </c>
      <c r="C58" t="inlineStr">
        <is>
          <t>(geen kostenplaats)</t>
        </is>
      </c>
      <c r="D58" t="inlineStr">
        <is>
          <t>Kostprijs</t>
        </is>
      </c>
      <c r="E58" s="6" t="n">
        <v>3635.86</v>
      </c>
      <c r="F58" s="6" t="n">
        <v>0</v>
      </c>
      <c r="G58" s="6">
        <f>IF(D58="Omzet",E58,-E58)</f>
        <v/>
      </c>
    </row>
    <row r="59">
      <c r="A59" t="n">
        <v>2025</v>
      </c>
      <c r="B59" t="n">
        <v>3</v>
      </c>
      <c r="C59" t="inlineStr">
        <is>
          <t>100 Directie en staf</t>
        </is>
      </c>
      <c r="D59" t="inlineStr">
        <is>
          <t>Afschrijvingen</t>
        </is>
      </c>
      <c r="E59" s="6" t="n">
        <v>8300</v>
      </c>
      <c r="F59" s="6" t="n">
        <v>0</v>
      </c>
      <c r="G59" s="6">
        <f>IF(D59="Omzet",E59,-E59)</f>
        <v/>
      </c>
    </row>
    <row r="60">
      <c r="A60" t="n">
        <v>2025</v>
      </c>
      <c r="B60" t="n">
        <v>3</v>
      </c>
      <c r="C60" t="inlineStr">
        <is>
          <t>100 Directie en staf</t>
        </is>
      </c>
      <c r="D60" t="inlineStr">
        <is>
          <t>Algemene kosten</t>
        </is>
      </c>
      <c r="E60" s="6" t="n">
        <v>12942.36</v>
      </c>
      <c r="F60" s="6" t="n">
        <v>0</v>
      </c>
      <c r="G60" s="6">
        <f>IF(D60="Omzet",E60,-E60)</f>
        <v/>
      </c>
    </row>
    <row r="61">
      <c r="A61" t="n">
        <v>2025</v>
      </c>
      <c r="B61" t="n">
        <v>3</v>
      </c>
      <c r="C61" t="inlineStr">
        <is>
          <t>100 Directie en staf</t>
        </is>
      </c>
      <c r="D61" t="inlineStr">
        <is>
          <t>Financiële lasten</t>
        </is>
      </c>
      <c r="E61" s="6" t="n">
        <v>2640.32</v>
      </c>
      <c r="F61" s="6" t="n">
        <v>0</v>
      </c>
      <c r="G61" s="6">
        <f>IF(D61="Omzet",E61,-E61)</f>
        <v/>
      </c>
    </row>
    <row r="62">
      <c r="A62" t="n">
        <v>2025</v>
      </c>
      <c r="B62" t="n">
        <v>3</v>
      </c>
      <c r="C62" t="inlineStr">
        <is>
          <t>100 Directie en staf</t>
        </is>
      </c>
      <c r="D62" t="inlineStr">
        <is>
          <t>Huisvestingskosten</t>
        </is>
      </c>
      <c r="E62" s="6" t="n">
        <v>10912.9</v>
      </c>
      <c r="F62" s="6" t="n">
        <v>0</v>
      </c>
      <c r="G62" s="6">
        <f>IF(D62="Omzet",E62,-E62)</f>
        <v/>
      </c>
    </row>
    <row r="63">
      <c r="A63" t="n">
        <v>2025</v>
      </c>
      <c r="B63" t="n">
        <v>3</v>
      </c>
      <c r="C63" t="inlineStr">
        <is>
          <t>100 Directie en staf</t>
        </is>
      </c>
      <c r="D63" t="inlineStr">
        <is>
          <t>Personeelskosten</t>
        </is>
      </c>
      <c r="E63" s="6" t="n">
        <v>69108.91</v>
      </c>
      <c r="F63" s="6" t="n">
        <v>0</v>
      </c>
      <c r="G63" s="6">
        <f>IF(D63="Omzet",E63,-E63)</f>
        <v/>
      </c>
    </row>
    <row r="64">
      <c r="A64" t="n">
        <v>2025</v>
      </c>
      <c r="B64" t="n">
        <v>3</v>
      </c>
      <c r="C64" t="inlineStr">
        <is>
          <t>100 Directie en staf</t>
        </is>
      </c>
      <c r="D64" t="inlineStr">
        <is>
          <t>Verkoopkosten</t>
        </is>
      </c>
      <c r="E64" s="6" t="n">
        <v>1224.55</v>
      </c>
      <c r="F64" s="6" t="n">
        <v>0</v>
      </c>
      <c r="G64" s="6">
        <f>IF(D64="Omzet",E64,-E64)</f>
        <v/>
      </c>
    </row>
    <row r="65">
      <c r="A65" t="n">
        <v>2025</v>
      </c>
      <c r="B65" t="n">
        <v>3</v>
      </c>
      <c r="C65" t="inlineStr">
        <is>
          <t>100 Directie en staf</t>
        </is>
      </c>
      <c r="D65" t="inlineStr">
        <is>
          <t>Vervoerskosten</t>
        </is>
      </c>
      <c r="E65" s="6" t="n">
        <v>1957.72</v>
      </c>
      <c r="F65" s="6" t="n">
        <v>0</v>
      </c>
      <c r="G65" s="6">
        <f>IF(D65="Omzet",E65,-E65)</f>
        <v/>
      </c>
    </row>
    <row r="66">
      <c r="A66" t="n">
        <v>2025</v>
      </c>
      <c r="B66" t="n">
        <v>3</v>
      </c>
      <c r="C66" t="inlineStr">
        <is>
          <t>200 Projecten utiliteit</t>
        </is>
      </c>
      <c r="D66" t="inlineStr">
        <is>
          <t>Algemene kosten</t>
        </is>
      </c>
      <c r="E66" s="6" t="n">
        <v>774.1900000000001</v>
      </c>
      <c r="F66" s="6" t="n">
        <v>0</v>
      </c>
      <c r="G66" s="6">
        <f>IF(D66="Omzet",E66,-E66)</f>
        <v/>
      </c>
    </row>
    <row r="67">
      <c r="A67" t="n">
        <v>2025</v>
      </c>
      <c r="B67" t="n">
        <v>3</v>
      </c>
      <c r="C67" t="inlineStr">
        <is>
          <t>200 Projecten utiliteit</t>
        </is>
      </c>
      <c r="D67" t="inlineStr">
        <is>
          <t>Kostprijs</t>
        </is>
      </c>
      <c r="E67" s="6" t="n">
        <v>141744.69</v>
      </c>
      <c r="F67" s="6" t="n">
        <v>0</v>
      </c>
      <c r="G67" s="6">
        <f>IF(D67="Omzet",E67,-E67)</f>
        <v/>
      </c>
    </row>
    <row r="68">
      <c r="A68" t="n">
        <v>2025</v>
      </c>
      <c r="B68" t="n">
        <v>3</v>
      </c>
      <c r="C68" t="inlineStr">
        <is>
          <t>200 Projecten utiliteit</t>
        </is>
      </c>
      <c r="D68" t="inlineStr">
        <is>
          <t>Omzet</t>
        </is>
      </c>
      <c r="E68" s="6" t="n">
        <v>350161.73</v>
      </c>
      <c r="F68" s="6" t="n">
        <v>0</v>
      </c>
      <c r="G68" s="6">
        <f>IF(D68="Omzet",E68,-E68)</f>
        <v/>
      </c>
    </row>
    <row r="69">
      <c r="A69" t="n">
        <v>2025</v>
      </c>
      <c r="B69" t="n">
        <v>3</v>
      </c>
      <c r="C69" t="inlineStr">
        <is>
          <t>200 Projecten utiliteit</t>
        </is>
      </c>
      <c r="D69" t="inlineStr">
        <is>
          <t>Personeelskosten</t>
        </is>
      </c>
      <c r="E69" s="6" t="n">
        <v>109964.71</v>
      </c>
      <c r="F69" s="6" t="n">
        <v>0</v>
      </c>
      <c r="G69" s="6">
        <f>IF(D69="Omzet",E69,-E69)</f>
        <v/>
      </c>
    </row>
    <row r="70">
      <c r="A70" t="n">
        <v>2025</v>
      </c>
      <c r="B70" t="n">
        <v>3</v>
      </c>
      <c r="C70" t="inlineStr">
        <is>
          <t>200 Projecten utiliteit</t>
        </is>
      </c>
      <c r="D70" t="inlineStr">
        <is>
          <t>Vervoerskosten</t>
        </is>
      </c>
      <c r="E70" s="6" t="n">
        <v>13384.76</v>
      </c>
      <c r="F70" s="6" t="n">
        <v>0</v>
      </c>
      <c r="G70" s="6">
        <f>IF(D70="Omzet",E70,-E70)</f>
        <v/>
      </c>
    </row>
    <row r="71">
      <c r="A71" t="n">
        <v>2025</v>
      </c>
      <c r="B71" t="n">
        <v>3</v>
      </c>
      <c r="C71" t="inlineStr">
        <is>
          <t>300 Projecten woningbouw</t>
        </is>
      </c>
      <c r="D71" t="inlineStr">
        <is>
          <t>Algemene kosten</t>
        </is>
      </c>
      <c r="E71" s="6" t="n">
        <v>503.23</v>
      </c>
      <c r="F71" s="6" t="n">
        <v>0</v>
      </c>
      <c r="G71" s="6">
        <f>IF(D71="Omzet",E71,-E71)</f>
        <v/>
      </c>
    </row>
    <row r="72">
      <c r="A72" t="n">
        <v>2025</v>
      </c>
      <c r="B72" t="n">
        <v>3</v>
      </c>
      <c r="C72" t="inlineStr">
        <is>
          <t>300 Projecten woningbouw</t>
        </is>
      </c>
      <c r="D72" t="inlineStr">
        <is>
          <t>Kostprijs</t>
        </is>
      </c>
      <c r="E72" s="6" t="n">
        <v>94218.57000000001</v>
      </c>
      <c r="F72" s="6" t="n">
        <v>0</v>
      </c>
      <c r="G72" s="6">
        <f>IF(D72="Omzet",E72,-E72)</f>
        <v/>
      </c>
    </row>
    <row r="73">
      <c r="A73" t="n">
        <v>2025</v>
      </c>
      <c r="B73" t="n">
        <v>3</v>
      </c>
      <c r="C73" t="inlineStr">
        <is>
          <t>300 Projecten woningbouw</t>
        </is>
      </c>
      <c r="D73" t="inlineStr">
        <is>
          <t>Omzet</t>
        </is>
      </c>
      <c r="E73" s="6" t="n">
        <v>225540.09</v>
      </c>
      <c r="F73" s="6" t="n">
        <v>0</v>
      </c>
      <c r="G73" s="6">
        <f>IF(D73="Omzet",E73,-E73)</f>
        <v/>
      </c>
    </row>
    <row r="74">
      <c r="A74" t="n">
        <v>2025</v>
      </c>
      <c r="B74" t="n">
        <v>3</v>
      </c>
      <c r="C74" t="inlineStr">
        <is>
          <t>300 Projecten woningbouw</t>
        </is>
      </c>
      <c r="D74" t="inlineStr">
        <is>
          <t>Personeelskosten</t>
        </is>
      </c>
      <c r="E74" s="6" t="n">
        <v>67257.92999999999</v>
      </c>
      <c r="F74" s="6" t="n">
        <v>0</v>
      </c>
      <c r="G74" s="6">
        <f>IF(D74="Omzet",E74,-E74)</f>
        <v/>
      </c>
    </row>
    <row r="75">
      <c r="A75" t="n">
        <v>2025</v>
      </c>
      <c r="B75" t="n">
        <v>3</v>
      </c>
      <c r="C75" t="inlineStr">
        <is>
          <t>300 Projecten woningbouw</t>
        </is>
      </c>
      <c r="D75" t="inlineStr">
        <is>
          <t>Vervoerskosten</t>
        </is>
      </c>
      <c r="E75" s="6" t="n">
        <v>9080.129999999999</v>
      </c>
      <c r="F75" s="6" t="n">
        <v>0</v>
      </c>
      <c r="G75" s="6">
        <f>IF(D75="Omzet",E75,-E75)</f>
        <v/>
      </c>
    </row>
    <row r="76">
      <c r="A76" t="n">
        <v>2025</v>
      </c>
      <c r="B76" t="n">
        <v>3</v>
      </c>
      <c r="C76" t="inlineStr">
        <is>
          <t>400 Service en onderhoud</t>
        </is>
      </c>
      <c r="D76" t="inlineStr">
        <is>
          <t>Algemene kosten</t>
        </is>
      </c>
      <c r="E76" s="6" t="n">
        <v>580.65</v>
      </c>
      <c r="F76" s="6" t="n">
        <v>0</v>
      </c>
      <c r="G76" s="6">
        <f>IF(D76="Omzet",E76,-E76)</f>
        <v/>
      </c>
    </row>
    <row r="77">
      <c r="A77" t="n">
        <v>2025</v>
      </c>
      <c r="B77" t="n">
        <v>3</v>
      </c>
      <c r="C77" t="inlineStr">
        <is>
          <t>400 Service en onderhoud</t>
        </is>
      </c>
      <c r="D77" t="inlineStr">
        <is>
          <t>Kostprijs</t>
        </is>
      </c>
      <c r="E77" s="6" t="n">
        <v>32338.61</v>
      </c>
      <c r="F77" s="6" t="n">
        <v>0</v>
      </c>
      <c r="G77" s="6">
        <f>IF(D77="Omzet",E77,-E77)</f>
        <v/>
      </c>
    </row>
    <row r="78">
      <c r="A78" t="n">
        <v>2025</v>
      </c>
      <c r="B78" t="n">
        <v>3</v>
      </c>
      <c r="C78" t="inlineStr">
        <is>
          <t>400 Service en onderhoud</t>
        </is>
      </c>
      <c r="D78" t="inlineStr">
        <is>
          <t>Omzet</t>
        </is>
      </c>
      <c r="E78" s="6" t="n">
        <v>203305.99</v>
      </c>
      <c r="F78" s="6" t="n">
        <v>0</v>
      </c>
      <c r="G78" s="6">
        <f>IF(D78="Omzet",E78,-E78)</f>
        <v/>
      </c>
    </row>
    <row r="79">
      <c r="A79" t="n">
        <v>2025</v>
      </c>
      <c r="B79" t="n">
        <v>3</v>
      </c>
      <c r="C79" t="inlineStr">
        <is>
          <t>400 Service en onderhoud</t>
        </is>
      </c>
      <c r="D79" t="inlineStr">
        <is>
          <t>Personeelskosten</t>
        </is>
      </c>
      <c r="E79" s="6" t="n">
        <v>79917.83</v>
      </c>
      <c r="F79" s="6" t="n">
        <v>0</v>
      </c>
      <c r="G79" s="6">
        <f>IF(D79="Omzet",E79,-E79)</f>
        <v/>
      </c>
    </row>
    <row r="80">
      <c r="A80" t="n">
        <v>2025</v>
      </c>
      <c r="B80" t="n">
        <v>3</v>
      </c>
      <c r="C80" t="inlineStr">
        <is>
          <t>400 Service en onderhoud</t>
        </is>
      </c>
      <c r="D80" t="inlineStr">
        <is>
          <t>Vervoerskosten</t>
        </is>
      </c>
      <c r="E80" s="6" t="n">
        <v>10922.24</v>
      </c>
      <c r="F80" s="6" t="n">
        <v>0</v>
      </c>
      <c r="G80" s="6">
        <f>IF(D80="Omzet",E80,-E80)</f>
        <v/>
      </c>
    </row>
    <row r="81">
      <c r="A81" t="n">
        <v>2025</v>
      </c>
      <c r="B81" t="n">
        <v>3</v>
      </c>
      <c r="C81" t="inlineStr">
        <is>
          <t>500 Werkplaats en magazijn</t>
        </is>
      </c>
      <c r="D81" t="inlineStr">
        <is>
          <t>Algemene kosten</t>
        </is>
      </c>
      <c r="E81" s="6" t="n">
        <v>193.55</v>
      </c>
      <c r="F81" s="6" t="n">
        <v>0</v>
      </c>
      <c r="G81" s="6">
        <f>IF(D81="Omzet",E81,-E81)</f>
        <v/>
      </c>
    </row>
    <row r="82">
      <c r="A82" t="n">
        <v>2025</v>
      </c>
      <c r="B82" t="n">
        <v>3</v>
      </c>
      <c r="C82" t="inlineStr">
        <is>
          <t>500 Werkplaats en magazijn</t>
        </is>
      </c>
      <c r="D82" t="inlineStr">
        <is>
          <t>Huisvestingskosten</t>
        </is>
      </c>
      <c r="E82" s="6" t="n">
        <v>7275.27</v>
      </c>
      <c r="F82" s="6" t="n">
        <v>0</v>
      </c>
      <c r="G82" s="6">
        <f>IF(D82="Omzet",E82,-E82)</f>
        <v/>
      </c>
    </row>
    <row r="83">
      <c r="A83" t="n">
        <v>2025</v>
      </c>
      <c r="B83" t="n">
        <v>3</v>
      </c>
      <c r="C83" t="inlineStr">
        <is>
          <t>500 Werkplaats en magazijn</t>
        </is>
      </c>
      <c r="D83" t="inlineStr">
        <is>
          <t>Kostprijs</t>
        </is>
      </c>
      <c r="E83" s="6" t="n">
        <v>41585.06</v>
      </c>
      <c r="F83" s="6" t="n">
        <v>0</v>
      </c>
      <c r="G83" s="6">
        <f>IF(D83="Omzet",E83,-E83)</f>
        <v/>
      </c>
    </row>
    <row r="84">
      <c r="A84" t="n">
        <v>2025</v>
      </c>
      <c r="B84" t="n">
        <v>3</v>
      </c>
      <c r="C84" t="inlineStr">
        <is>
          <t>500 Werkplaats en magazijn</t>
        </is>
      </c>
      <c r="D84" t="inlineStr">
        <is>
          <t>Omzet</t>
        </is>
      </c>
      <c r="E84" s="6" t="n">
        <v>55888.71</v>
      </c>
      <c r="F84" s="6" t="n">
        <v>0</v>
      </c>
      <c r="G84" s="6">
        <f>IF(D84="Omzet",E84,-E84)</f>
        <v/>
      </c>
    </row>
    <row r="85">
      <c r="A85" t="n">
        <v>2025</v>
      </c>
      <c r="B85" t="n">
        <v>3</v>
      </c>
      <c r="C85" t="inlineStr">
        <is>
          <t>500 Werkplaats en magazijn</t>
        </is>
      </c>
      <c r="D85" t="inlineStr">
        <is>
          <t>Personeelskosten</t>
        </is>
      </c>
      <c r="E85" s="6" t="n">
        <v>23522.52</v>
      </c>
      <c r="F85" s="6" t="n">
        <v>0</v>
      </c>
      <c r="G85" s="6">
        <f>IF(D85="Omzet",E85,-E85)</f>
        <v/>
      </c>
    </row>
    <row r="86">
      <c r="A86" t="n">
        <v>2025</v>
      </c>
      <c r="B86" t="n">
        <v>3</v>
      </c>
      <c r="C86" t="inlineStr">
        <is>
          <t>500 Werkplaats en magazijn</t>
        </is>
      </c>
      <c r="D86" t="inlineStr">
        <is>
          <t>Vervoerskosten</t>
        </is>
      </c>
      <c r="E86" s="6" t="n">
        <v>994.2</v>
      </c>
      <c r="F86" s="6" t="n">
        <v>0</v>
      </c>
      <c r="G86" s="6">
        <f>IF(D86="Omzet",E86,-E86)</f>
        <v/>
      </c>
    </row>
    <row r="87">
      <c r="A87" t="n">
        <v>2025</v>
      </c>
      <c r="B87" t="n">
        <v>4</v>
      </c>
      <c r="C87" t="inlineStr">
        <is>
          <t>100 Directie en staf</t>
        </is>
      </c>
      <c r="D87" t="inlineStr">
        <is>
          <t>Afschrijvingen</t>
        </is>
      </c>
      <c r="E87" s="6" t="n">
        <v>8300</v>
      </c>
      <c r="F87" s="6" t="n">
        <v>0</v>
      </c>
      <c r="G87" s="6">
        <f>IF(D87="Omzet",E87,-E87)</f>
        <v/>
      </c>
    </row>
    <row r="88">
      <c r="A88" t="n">
        <v>2025</v>
      </c>
      <c r="B88" t="n">
        <v>4</v>
      </c>
      <c r="C88" t="inlineStr">
        <is>
          <t>100 Directie en staf</t>
        </is>
      </c>
      <c r="D88" t="inlineStr">
        <is>
          <t>Algemene kosten</t>
        </is>
      </c>
      <c r="E88" s="6" t="n">
        <v>40147.69</v>
      </c>
      <c r="F88" s="6" t="n">
        <v>0</v>
      </c>
      <c r="G88" s="6">
        <f>IF(D88="Omzet",E88,-E88)</f>
        <v/>
      </c>
    </row>
    <row r="89">
      <c r="A89" t="n">
        <v>2025</v>
      </c>
      <c r="B89" t="n">
        <v>4</v>
      </c>
      <c r="C89" t="inlineStr">
        <is>
          <t>100 Directie en staf</t>
        </is>
      </c>
      <c r="D89" t="inlineStr">
        <is>
          <t>Financiële lasten</t>
        </is>
      </c>
      <c r="E89" s="6" t="n">
        <v>2639.63</v>
      </c>
      <c r="F89" s="6" t="n">
        <v>0</v>
      </c>
      <c r="G89" s="6">
        <f>IF(D89="Omzet",E89,-E89)</f>
        <v/>
      </c>
    </row>
    <row r="90">
      <c r="A90" t="n">
        <v>2025</v>
      </c>
      <c r="B90" t="n">
        <v>4</v>
      </c>
      <c r="C90" t="inlineStr">
        <is>
          <t>100 Directie en staf</t>
        </is>
      </c>
      <c r="D90" t="inlineStr">
        <is>
          <t>Huisvestingskosten</t>
        </is>
      </c>
      <c r="E90" s="6" t="n">
        <v>10287.91</v>
      </c>
      <c r="F90" s="6" t="n">
        <v>0</v>
      </c>
      <c r="G90" s="6">
        <f>IF(D90="Omzet",E90,-E90)</f>
        <v/>
      </c>
    </row>
    <row r="91">
      <c r="A91" t="n">
        <v>2025</v>
      </c>
      <c r="B91" t="n">
        <v>4</v>
      </c>
      <c r="C91" t="inlineStr">
        <is>
          <t>100 Directie en staf</t>
        </is>
      </c>
      <c r="D91" t="inlineStr">
        <is>
          <t>Personeelskosten</t>
        </is>
      </c>
      <c r="E91" s="6" t="n">
        <v>69542.21000000001</v>
      </c>
      <c r="F91" s="6" t="n">
        <v>0</v>
      </c>
      <c r="G91" s="6">
        <f>IF(D91="Omzet",E91,-E91)</f>
        <v/>
      </c>
    </row>
    <row r="92">
      <c r="A92" t="n">
        <v>2025</v>
      </c>
      <c r="B92" t="n">
        <v>4</v>
      </c>
      <c r="C92" t="inlineStr">
        <is>
          <t>100 Directie en staf</t>
        </is>
      </c>
      <c r="D92" t="inlineStr">
        <is>
          <t>Verkoopkosten</t>
        </is>
      </c>
      <c r="E92" s="6" t="n">
        <v>471.68</v>
      </c>
      <c r="F92" s="6" t="n">
        <v>0</v>
      </c>
      <c r="G92" s="6">
        <f>IF(D92="Omzet",E92,-E92)</f>
        <v/>
      </c>
    </row>
    <row r="93">
      <c r="A93" t="n">
        <v>2025</v>
      </c>
      <c r="B93" t="n">
        <v>4</v>
      </c>
      <c r="C93" t="inlineStr">
        <is>
          <t>100 Directie en staf</t>
        </is>
      </c>
      <c r="D93" t="inlineStr">
        <is>
          <t>Vervoerskosten</t>
        </is>
      </c>
      <c r="E93" s="6" t="n">
        <v>1993.26</v>
      </c>
      <c r="F93" s="6" t="n">
        <v>0</v>
      </c>
      <c r="G93" s="6">
        <f>IF(D93="Omzet",E93,-E93)</f>
        <v/>
      </c>
    </row>
    <row r="94">
      <c r="A94" t="n">
        <v>2025</v>
      </c>
      <c r="B94" t="n">
        <v>4</v>
      </c>
      <c r="C94" t="inlineStr">
        <is>
          <t>200 Projecten utiliteit</t>
        </is>
      </c>
      <c r="D94" t="inlineStr">
        <is>
          <t>Algemene kosten</t>
        </is>
      </c>
      <c r="E94" s="6" t="n">
        <v>774.1900000000001</v>
      </c>
      <c r="F94" s="6" t="n">
        <v>0</v>
      </c>
      <c r="G94" s="6">
        <f>IF(D94="Omzet",E94,-E94)</f>
        <v/>
      </c>
    </row>
    <row r="95">
      <c r="A95" t="n">
        <v>2025</v>
      </c>
      <c r="B95" t="n">
        <v>4</v>
      </c>
      <c r="C95" t="inlineStr">
        <is>
          <t>200 Projecten utiliteit</t>
        </is>
      </c>
      <c r="D95" t="inlineStr">
        <is>
          <t>Kostprijs</t>
        </is>
      </c>
      <c r="E95" s="6" t="n">
        <v>138344.59</v>
      </c>
      <c r="F95" s="6" t="n">
        <v>0</v>
      </c>
      <c r="G95" s="6">
        <f>IF(D95="Omzet",E95,-E95)</f>
        <v/>
      </c>
    </row>
    <row r="96">
      <c r="A96" t="n">
        <v>2025</v>
      </c>
      <c r="B96" t="n">
        <v>4</v>
      </c>
      <c r="C96" t="inlineStr">
        <is>
          <t>200 Projecten utiliteit</t>
        </is>
      </c>
      <c r="D96" t="inlineStr">
        <is>
          <t>Omzet</t>
        </is>
      </c>
      <c r="E96" s="6" t="n">
        <v>340478.04</v>
      </c>
      <c r="F96" s="6" t="n">
        <v>0</v>
      </c>
      <c r="G96" s="6">
        <f>IF(D96="Omzet",E96,-E96)</f>
        <v/>
      </c>
    </row>
    <row r="97">
      <c r="A97" t="n">
        <v>2025</v>
      </c>
      <c r="B97" t="n">
        <v>4</v>
      </c>
      <c r="C97" t="inlineStr">
        <is>
          <t>200 Projecten utiliteit</t>
        </is>
      </c>
      <c r="D97" t="inlineStr">
        <is>
          <t>Personeelskosten</t>
        </is>
      </c>
      <c r="E97" s="6" t="n">
        <v>112514.19</v>
      </c>
      <c r="F97" s="6" t="n">
        <v>0</v>
      </c>
      <c r="G97" s="6">
        <f>IF(D97="Omzet",E97,-E97)</f>
        <v/>
      </c>
    </row>
    <row r="98">
      <c r="A98" t="n">
        <v>2025</v>
      </c>
      <c r="B98" t="n">
        <v>4</v>
      </c>
      <c r="C98" t="inlineStr">
        <is>
          <t>200 Projecten utiliteit</t>
        </is>
      </c>
      <c r="D98" t="inlineStr">
        <is>
          <t>Vervoerskosten</t>
        </is>
      </c>
      <c r="E98" s="6" t="n">
        <v>11298.33</v>
      </c>
      <c r="F98" s="6" t="n">
        <v>0</v>
      </c>
      <c r="G98" s="6">
        <f>IF(D98="Omzet",E98,-E98)</f>
        <v/>
      </c>
    </row>
    <row r="99">
      <c r="A99" t="n">
        <v>2025</v>
      </c>
      <c r="B99" t="n">
        <v>4</v>
      </c>
      <c r="C99" t="inlineStr">
        <is>
          <t>300 Projecten woningbouw</t>
        </is>
      </c>
      <c r="D99" t="inlineStr">
        <is>
          <t>Algemene kosten</t>
        </is>
      </c>
      <c r="E99" s="6" t="n">
        <v>503.23</v>
      </c>
      <c r="F99" s="6" t="n">
        <v>0</v>
      </c>
      <c r="G99" s="6">
        <f>IF(D99="Omzet",E99,-E99)</f>
        <v/>
      </c>
    </row>
    <row r="100">
      <c r="A100" t="n">
        <v>2025</v>
      </c>
      <c r="B100" t="n">
        <v>4</v>
      </c>
      <c r="C100" t="inlineStr">
        <is>
          <t>300 Projecten woningbouw</t>
        </is>
      </c>
      <c r="D100" t="inlineStr">
        <is>
          <t>Kostprijs</t>
        </is>
      </c>
      <c r="E100" s="6" t="n">
        <v>100663.22</v>
      </c>
      <c r="F100" s="6" t="n">
        <v>0</v>
      </c>
      <c r="G100" s="6">
        <f>IF(D100="Omzet",E100,-E100)</f>
        <v/>
      </c>
    </row>
    <row r="101">
      <c r="A101" t="n">
        <v>2025</v>
      </c>
      <c r="B101" t="n">
        <v>4</v>
      </c>
      <c r="C101" t="inlineStr">
        <is>
          <t>300 Projecten woningbouw</t>
        </is>
      </c>
      <c r="D101" t="inlineStr">
        <is>
          <t>Omzet</t>
        </is>
      </c>
      <c r="E101" s="6" t="n">
        <v>216919.32</v>
      </c>
      <c r="F101" s="6" t="n">
        <v>0</v>
      </c>
      <c r="G101" s="6">
        <f>IF(D101="Omzet",E101,-E101)</f>
        <v/>
      </c>
    </row>
    <row r="102">
      <c r="A102" t="n">
        <v>2025</v>
      </c>
      <c r="B102" t="n">
        <v>4</v>
      </c>
      <c r="C102" t="inlineStr">
        <is>
          <t>300 Projecten woningbouw</t>
        </is>
      </c>
      <c r="D102" t="inlineStr">
        <is>
          <t>Personeelskosten</t>
        </is>
      </c>
      <c r="E102" s="6" t="n">
        <v>73502.87</v>
      </c>
      <c r="F102" s="6" t="n">
        <v>0</v>
      </c>
      <c r="G102" s="6">
        <f>IF(D102="Omzet",E102,-E102)</f>
        <v/>
      </c>
    </row>
    <row r="103">
      <c r="A103" t="n">
        <v>2025</v>
      </c>
      <c r="B103" t="n">
        <v>4</v>
      </c>
      <c r="C103" t="inlineStr">
        <is>
          <t>300 Projecten woningbouw</t>
        </is>
      </c>
      <c r="D103" t="inlineStr">
        <is>
          <t>Vervoerskosten</t>
        </is>
      </c>
      <c r="E103" s="6" t="n">
        <v>8519.620000000001</v>
      </c>
      <c r="F103" s="6" t="n">
        <v>0</v>
      </c>
      <c r="G103" s="6">
        <f>IF(D103="Omzet",E103,-E103)</f>
        <v/>
      </c>
    </row>
    <row r="104">
      <c r="A104" t="n">
        <v>2025</v>
      </c>
      <c r="B104" t="n">
        <v>4</v>
      </c>
      <c r="C104" t="inlineStr">
        <is>
          <t>400 Service en onderhoud</t>
        </is>
      </c>
      <c r="D104" t="inlineStr">
        <is>
          <t>Algemene kosten</t>
        </is>
      </c>
      <c r="E104" s="6" t="n">
        <v>580.65</v>
      </c>
      <c r="F104" s="6" t="n">
        <v>0</v>
      </c>
      <c r="G104" s="6">
        <f>IF(D104="Omzet",E104,-E104)</f>
        <v/>
      </c>
    </row>
    <row r="105">
      <c r="A105" t="n">
        <v>2025</v>
      </c>
      <c r="B105" t="n">
        <v>4</v>
      </c>
      <c r="C105" t="inlineStr">
        <is>
          <t>400 Service en onderhoud</t>
        </is>
      </c>
      <c r="D105" t="inlineStr">
        <is>
          <t>Kostprijs</t>
        </is>
      </c>
      <c r="E105" s="6" t="n">
        <v>28187.95</v>
      </c>
      <c r="F105" s="6" t="n">
        <v>0</v>
      </c>
      <c r="G105" s="6">
        <f>IF(D105="Omzet",E105,-E105)</f>
        <v/>
      </c>
    </row>
    <row r="106">
      <c r="A106" t="n">
        <v>2025</v>
      </c>
      <c r="B106" t="n">
        <v>4</v>
      </c>
      <c r="C106" t="inlineStr">
        <is>
          <t>400 Service en onderhoud</t>
        </is>
      </c>
      <c r="D106" t="inlineStr">
        <is>
          <t>Omzet</t>
        </is>
      </c>
      <c r="E106" s="6" t="n">
        <v>188170.15</v>
      </c>
      <c r="F106" s="6" t="n">
        <v>0</v>
      </c>
      <c r="G106" s="6">
        <f>IF(D106="Omzet",E106,-E106)</f>
        <v/>
      </c>
    </row>
    <row r="107">
      <c r="A107" t="n">
        <v>2025</v>
      </c>
      <c r="B107" t="n">
        <v>4</v>
      </c>
      <c r="C107" t="inlineStr">
        <is>
          <t>400 Service en onderhoud</t>
        </is>
      </c>
      <c r="D107" t="inlineStr">
        <is>
          <t>Personeelskosten</t>
        </is>
      </c>
      <c r="E107" s="6" t="n">
        <v>80424.25999999999</v>
      </c>
      <c r="F107" s="6" t="n">
        <v>0</v>
      </c>
      <c r="G107" s="6">
        <f>IF(D107="Omzet",E107,-E107)</f>
        <v/>
      </c>
    </row>
    <row r="108">
      <c r="A108" t="n">
        <v>2025</v>
      </c>
      <c r="B108" t="n">
        <v>4</v>
      </c>
      <c r="C108" t="inlineStr">
        <is>
          <t>400 Service en onderhoud</t>
        </is>
      </c>
      <c r="D108" t="inlineStr">
        <is>
          <t>Vervoerskosten</t>
        </is>
      </c>
      <c r="E108" s="6" t="n">
        <v>12638.19</v>
      </c>
      <c r="F108" s="6" t="n">
        <v>0</v>
      </c>
      <c r="G108" s="6">
        <f>IF(D108="Omzet",E108,-E108)</f>
        <v/>
      </c>
    </row>
    <row r="109">
      <c r="A109" t="n">
        <v>2025</v>
      </c>
      <c r="B109" t="n">
        <v>4</v>
      </c>
      <c r="C109" t="inlineStr">
        <is>
          <t>500 Werkplaats en magazijn</t>
        </is>
      </c>
      <c r="D109" t="inlineStr">
        <is>
          <t>Algemene kosten</t>
        </is>
      </c>
      <c r="E109" s="6" t="n">
        <v>193.55</v>
      </c>
      <c r="F109" s="6" t="n">
        <v>0</v>
      </c>
      <c r="G109" s="6">
        <f>IF(D109="Omzet",E109,-E109)</f>
        <v/>
      </c>
    </row>
    <row r="110">
      <c r="A110" t="n">
        <v>2025</v>
      </c>
      <c r="B110" t="n">
        <v>4</v>
      </c>
      <c r="C110" t="inlineStr">
        <is>
          <t>500 Werkplaats en magazijn</t>
        </is>
      </c>
      <c r="D110" t="inlineStr">
        <is>
          <t>Huisvestingskosten</t>
        </is>
      </c>
      <c r="E110" s="6" t="n">
        <v>6858.61</v>
      </c>
      <c r="F110" s="6" t="n">
        <v>0</v>
      </c>
      <c r="G110" s="6">
        <f>IF(D110="Omzet",E110,-E110)</f>
        <v/>
      </c>
    </row>
    <row r="111">
      <c r="A111" t="n">
        <v>2025</v>
      </c>
      <c r="B111" t="n">
        <v>4</v>
      </c>
      <c r="C111" t="inlineStr">
        <is>
          <t>500 Werkplaats en magazijn</t>
        </is>
      </c>
      <c r="D111" t="inlineStr">
        <is>
          <t>Kostprijs</t>
        </is>
      </c>
      <c r="E111" s="6" t="n">
        <v>39450.7</v>
      </c>
      <c r="F111" s="6" t="n">
        <v>0</v>
      </c>
      <c r="G111" s="6">
        <f>IF(D111="Omzet",E111,-E111)</f>
        <v/>
      </c>
    </row>
    <row r="112">
      <c r="A112" t="n">
        <v>2025</v>
      </c>
      <c r="B112" t="n">
        <v>4</v>
      </c>
      <c r="C112" t="inlineStr">
        <is>
          <t>500 Werkplaats en magazijn</t>
        </is>
      </c>
      <c r="D112" t="inlineStr">
        <is>
          <t>Omzet</t>
        </is>
      </c>
      <c r="E112" s="6" t="n">
        <v>57347.89</v>
      </c>
      <c r="F112" s="6" t="n">
        <v>0</v>
      </c>
      <c r="G112" s="6">
        <f>IF(D112="Omzet",E112,-E112)</f>
        <v/>
      </c>
    </row>
    <row r="113">
      <c r="A113" t="n">
        <v>2025</v>
      </c>
      <c r="B113" t="n">
        <v>4</v>
      </c>
      <c r="C113" t="inlineStr">
        <is>
          <t>500 Werkplaats en magazijn</t>
        </is>
      </c>
      <c r="D113" t="inlineStr">
        <is>
          <t>Personeelskosten</t>
        </is>
      </c>
      <c r="E113" s="6" t="n">
        <v>23195.33</v>
      </c>
      <c r="F113" s="6" t="n">
        <v>0</v>
      </c>
      <c r="G113" s="6">
        <f>IF(D113="Omzet",E113,-E113)</f>
        <v/>
      </c>
    </row>
    <row r="114">
      <c r="A114" t="n">
        <v>2025</v>
      </c>
      <c r="B114" t="n">
        <v>4</v>
      </c>
      <c r="C114" t="inlineStr">
        <is>
          <t>500 Werkplaats en magazijn</t>
        </is>
      </c>
      <c r="D114" t="inlineStr">
        <is>
          <t>Vervoerskosten</t>
        </is>
      </c>
      <c r="E114" s="6" t="n">
        <v>1010.31</v>
      </c>
      <c r="F114" s="6" t="n">
        <v>0</v>
      </c>
      <c r="G114" s="6">
        <f>IF(D114="Omzet",E114,-E114)</f>
        <v/>
      </c>
    </row>
    <row r="115">
      <c r="A115" t="n">
        <v>2025</v>
      </c>
      <c r="B115" t="n">
        <v>5</v>
      </c>
      <c r="C115" t="inlineStr">
        <is>
          <t>(geen kostenplaats)</t>
        </is>
      </c>
      <c r="D115" t="inlineStr">
        <is>
          <t>Kostprijs</t>
        </is>
      </c>
      <c r="E115" s="6" t="n">
        <v>2243.28</v>
      </c>
      <c r="F115" s="6" t="n">
        <v>0</v>
      </c>
      <c r="G115" s="6">
        <f>IF(D115="Omzet",E115,-E115)</f>
        <v/>
      </c>
    </row>
    <row r="116">
      <c r="A116" t="n">
        <v>2025</v>
      </c>
      <c r="B116" t="n">
        <v>5</v>
      </c>
      <c r="C116" t="inlineStr">
        <is>
          <t>100 Directie en staf</t>
        </is>
      </c>
      <c r="D116" t="inlineStr">
        <is>
          <t>Afschrijvingen</t>
        </is>
      </c>
      <c r="E116" s="6" t="n">
        <v>8300</v>
      </c>
      <c r="F116" s="6" t="n">
        <v>0</v>
      </c>
      <c r="G116" s="6">
        <f>IF(D116="Omzet",E116,-E116)</f>
        <v/>
      </c>
    </row>
    <row r="117">
      <c r="A117" t="n">
        <v>2025</v>
      </c>
      <c r="B117" t="n">
        <v>5</v>
      </c>
      <c r="C117" t="inlineStr">
        <is>
          <t>100 Directie en staf</t>
        </is>
      </c>
      <c r="D117" t="inlineStr">
        <is>
          <t>Algemene kosten</t>
        </is>
      </c>
      <c r="E117" s="6" t="n">
        <v>8267.040000000001</v>
      </c>
      <c r="F117" s="6" t="n">
        <v>0</v>
      </c>
      <c r="G117" s="6">
        <f>IF(D117="Omzet",E117,-E117)</f>
        <v/>
      </c>
    </row>
    <row r="118">
      <c r="A118" t="n">
        <v>2025</v>
      </c>
      <c r="B118" t="n">
        <v>5</v>
      </c>
      <c r="C118" t="inlineStr">
        <is>
          <t>100 Directie en staf</t>
        </is>
      </c>
      <c r="D118" t="inlineStr">
        <is>
          <t>Financiële lasten</t>
        </is>
      </c>
      <c r="E118" s="6" t="n">
        <v>2632.88</v>
      </c>
      <c r="F118" s="6" t="n">
        <v>0</v>
      </c>
      <c r="G118" s="6">
        <f>IF(D118="Omzet",E118,-E118)</f>
        <v/>
      </c>
    </row>
    <row r="119">
      <c r="A119" t="n">
        <v>2025</v>
      </c>
      <c r="B119" t="n">
        <v>5</v>
      </c>
      <c r="C119" t="inlineStr">
        <is>
          <t>100 Directie en staf</t>
        </is>
      </c>
      <c r="D119" t="inlineStr">
        <is>
          <t>Huisvestingskosten</t>
        </is>
      </c>
      <c r="E119" s="6" t="n">
        <v>9981.15</v>
      </c>
      <c r="F119" s="6" t="n">
        <v>0</v>
      </c>
      <c r="G119" s="6">
        <f>IF(D119="Omzet",E119,-E119)</f>
        <v/>
      </c>
    </row>
    <row r="120">
      <c r="A120" t="n">
        <v>2025</v>
      </c>
      <c r="B120" t="n">
        <v>5</v>
      </c>
      <c r="C120" t="inlineStr">
        <is>
          <t>100 Directie en staf</t>
        </is>
      </c>
      <c r="D120" t="inlineStr">
        <is>
          <t>Personeelskosten</t>
        </is>
      </c>
      <c r="E120" s="6" t="n">
        <v>128414.25</v>
      </c>
      <c r="F120" s="6" t="n">
        <v>0</v>
      </c>
      <c r="G120" s="6">
        <f>IF(D120="Omzet",E120,-E120)</f>
        <v/>
      </c>
    </row>
    <row r="121">
      <c r="A121" t="n">
        <v>2025</v>
      </c>
      <c r="B121" t="n">
        <v>5</v>
      </c>
      <c r="C121" t="inlineStr">
        <is>
          <t>100 Directie en staf</t>
        </is>
      </c>
      <c r="D121" t="inlineStr">
        <is>
          <t>Verkoopkosten</t>
        </is>
      </c>
      <c r="E121" s="6" t="n">
        <v>3653.68</v>
      </c>
      <c r="F121" s="6" t="n">
        <v>0</v>
      </c>
      <c r="G121" s="6">
        <f>IF(D121="Omzet",E121,-E121)</f>
        <v/>
      </c>
    </row>
    <row r="122">
      <c r="A122" t="n">
        <v>2025</v>
      </c>
      <c r="B122" t="n">
        <v>5</v>
      </c>
      <c r="C122" t="inlineStr">
        <is>
          <t>100 Directie en staf</t>
        </is>
      </c>
      <c r="D122" t="inlineStr">
        <is>
          <t>Vervoerskosten</t>
        </is>
      </c>
      <c r="E122" s="6" t="n">
        <v>1891.33</v>
      </c>
      <c r="F122" s="6" t="n">
        <v>0</v>
      </c>
      <c r="G122" s="6">
        <f>IF(D122="Omzet",E122,-E122)</f>
        <v/>
      </c>
    </row>
    <row r="123">
      <c r="A123" t="n">
        <v>2025</v>
      </c>
      <c r="B123" t="n">
        <v>5</v>
      </c>
      <c r="C123" t="inlineStr">
        <is>
          <t>200 Projecten utiliteit</t>
        </is>
      </c>
      <c r="D123" t="inlineStr">
        <is>
          <t>Algemene kosten</t>
        </is>
      </c>
      <c r="E123" s="6" t="n">
        <v>774.1900000000001</v>
      </c>
      <c r="F123" s="6" t="n">
        <v>0</v>
      </c>
      <c r="G123" s="6">
        <f>IF(D123="Omzet",E123,-E123)</f>
        <v/>
      </c>
    </row>
    <row r="124">
      <c r="A124" t="n">
        <v>2025</v>
      </c>
      <c r="B124" t="n">
        <v>5</v>
      </c>
      <c r="C124" t="inlineStr">
        <is>
          <t>200 Projecten utiliteit</t>
        </is>
      </c>
      <c r="D124" t="inlineStr">
        <is>
          <t>Kostprijs</t>
        </is>
      </c>
      <c r="E124" s="6" t="n">
        <v>142872.61</v>
      </c>
      <c r="F124" s="6" t="n">
        <v>0</v>
      </c>
      <c r="G124" s="6">
        <f>IF(D124="Omzet",E124,-E124)</f>
        <v/>
      </c>
    </row>
    <row r="125">
      <c r="A125" t="n">
        <v>2025</v>
      </c>
      <c r="B125" t="n">
        <v>5</v>
      </c>
      <c r="C125" t="inlineStr">
        <is>
          <t>200 Projecten utiliteit</t>
        </is>
      </c>
      <c r="D125" t="inlineStr">
        <is>
          <t>Omzet</t>
        </is>
      </c>
      <c r="E125" s="6" t="n">
        <v>325702.61</v>
      </c>
      <c r="F125" s="6" t="n">
        <v>0</v>
      </c>
      <c r="G125" s="6">
        <f>IF(D125="Omzet",E125,-E125)</f>
        <v/>
      </c>
    </row>
    <row r="126">
      <c r="A126" t="n">
        <v>2025</v>
      </c>
      <c r="B126" t="n">
        <v>5</v>
      </c>
      <c r="C126" t="inlineStr">
        <is>
          <t>200 Projecten utiliteit</t>
        </is>
      </c>
      <c r="D126" t="inlineStr">
        <is>
          <t>Personeelskosten</t>
        </is>
      </c>
      <c r="E126" s="6" t="n">
        <v>203958.85</v>
      </c>
      <c r="F126" s="6" t="n">
        <v>0</v>
      </c>
      <c r="G126" s="6">
        <f>IF(D126="Omzet",E126,-E126)</f>
        <v/>
      </c>
    </row>
    <row r="127">
      <c r="A127" t="n">
        <v>2025</v>
      </c>
      <c r="B127" t="n">
        <v>5</v>
      </c>
      <c r="C127" t="inlineStr">
        <is>
          <t>200 Projecten utiliteit</t>
        </is>
      </c>
      <c r="D127" t="inlineStr">
        <is>
          <t>Vervoerskosten</t>
        </is>
      </c>
      <c r="E127" s="6" t="n">
        <v>13269.22</v>
      </c>
      <c r="F127" s="6" t="n">
        <v>0</v>
      </c>
      <c r="G127" s="6">
        <f>IF(D127="Omzet",E127,-E127)</f>
        <v/>
      </c>
    </row>
    <row r="128">
      <c r="A128" t="n">
        <v>2025</v>
      </c>
      <c r="B128" t="n">
        <v>5</v>
      </c>
      <c r="C128" t="inlineStr">
        <is>
          <t>300 Projecten woningbouw</t>
        </is>
      </c>
      <c r="D128" t="inlineStr">
        <is>
          <t>Algemene kosten</t>
        </is>
      </c>
      <c r="E128" s="6" t="n">
        <v>503.23</v>
      </c>
      <c r="F128" s="6" t="n">
        <v>0</v>
      </c>
      <c r="G128" s="6">
        <f>IF(D128="Omzet",E128,-E128)</f>
        <v/>
      </c>
    </row>
    <row r="129">
      <c r="A129" t="n">
        <v>2025</v>
      </c>
      <c r="B129" t="n">
        <v>5</v>
      </c>
      <c r="C129" t="inlineStr">
        <is>
          <t>300 Projecten woningbouw</t>
        </is>
      </c>
      <c r="D129" t="inlineStr">
        <is>
          <t>Kostprijs</t>
        </is>
      </c>
      <c r="E129" s="6" t="n">
        <v>82544.88</v>
      </c>
      <c r="F129" s="6" t="n">
        <v>0</v>
      </c>
      <c r="G129" s="6">
        <f>IF(D129="Omzet",E129,-E129)</f>
        <v/>
      </c>
    </row>
    <row r="130">
      <c r="A130" t="n">
        <v>2025</v>
      </c>
      <c r="B130" t="n">
        <v>5</v>
      </c>
      <c r="C130" t="inlineStr">
        <is>
          <t>300 Projecten woningbouw</t>
        </is>
      </c>
      <c r="D130" t="inlineStr">
        <is>
          <t>Omzet</t>
        </is>
      </c>
      <c r="E130" s="6" t="n">
        <v>195681.97</v>
      </c>
      <c r="F130" s="6" t="n">
        <v>0</v>
      </c>
      <c r="G130" s="6">
        <f>IF(D130="Omzet",E130,-E130)</f>
        <v/>
      </c>
    </row>
    <row r="131">
      <c r="A131" t="n">
        <v>2025</v>
      </c>
      <c r="B131" t="n">
        <v>5</v>
      </c>
      <c r="C131" t="inlineStr">
        <is>
          <t>300 Projecten woningbouw</t>
        </is>
      </c>
      <c r="D131" t="inlineStr">
        <is>
          <t>Personeelskosten</t>
        </is>
      </c>
      <c r="E131" s="6" t="n">
        <v>132807.26</v>
      </c>
      <c r="F131" s="6" t="n">
        <v>0</v>
      </c>
      <c r="G131" s="6">
        <f>IF(D131="Omzet",E131,-E131)</f>
        <v/>
      </c>
    </row>
    <row r="132">
      <c r="A132" t="n">
        <v>2025</v>
      </c>
      <c r="B132" t="n">
        <v>5</v>
      </c>
      <c r="C132" t="inlineStr">
        <is>
          <t>300 Projecten woningbouw</t>
        </is>
      </c>
      <c r="D132" t="inlineStr">
        <is>
          <t>Vervoerskosten</t>
        </is>
      </c>
      <c r="E132" s="6" t="n">
        <v>8550.360000000001</v>
      </c>
      <c r="F132" s="6" t="n">
        <v>0</v>
      </c>
      <c r="G132" s="6">
        <f>IF(D132="Omzet",E132,-E132)</f>
        <v/>
      </c>
    </row>
    <row r="133">
      <c r="A133" t="n">
        <v>2025</v>
      </c>
      <c r="B133" t="n">
        <v>5</v>
      </c>
      <c r="C133" t="inlineStr">
        <is>
          <t>400 Service en onderhoud</t>
        </is>
      </c>
      <c r="D133" t="inlineStr">
        <is>
          <t>Algemene kosten</t>
        </is>
      </c>
      <c r="E133" s="6" t="n">
        <v>580.65</v>
      </c>
      <c r="F133" s="6" t="n">
        <v>0</v>
      </c>
      <c r="G133" s="6">
        <f>IF(D133="Omzet",E133,-E133)</f>
        <v/>
      </c>
    </row>
    <row r="134">
      <c r="A134" t="n">
        <v>2025</v>
      </c>
      <c r="B134" t="n">
        <v>5</v>
      </c>
      <c r="C134" t="inlineStr">
        <is>
          <t>400 Service en onderhoud</t>
        </is>
      </c>
      <c r="D134" t="inlineStr">
        <is>
          <t>Kostprijs</t>
        </is>
      </c>
      <c r="E134" s="6" t="n">
        <v>26600.87</v>
      </c>
      <c r="F134" s="6" t="n">
        <v>0</v>
      </c>
      <c r="G134" s="6">
        <f>IF(D134="Omzet",E134,-E134)</f>
        <v/>
      </c>
    </row>
    <row r="135">
      <c r="A135" t="n">
        <v>2025</v>
      </c>
      <c r="B135" t="n">
        <v>5</v>
      </c>
      <c r="C135" t="inlineStr">
        <is>
          <t>400 Service en onderhoud</t>
        </is>
      </c>
      <c r="D135" t="inlineStr">
        <is>
          <t>Omzet</t>
        </is>
      </c>
      <c r="E135" s="6" t="n">
        <v>185017.3</v>
      </c>
      <c r="F135" s="6" t="n">
        <v>0</v>
      </c>
      <c r="G135" s="6">
        <f>IF(D135="Omzet",E135,-E135)</f>
        <v/>
      </c>
    </row>
    <row r="136">
      <c r="A136" t="n">
        <v>2025</v>
      </c>
      <c r="B136" t="n">
        <v>5</v>
      </c>
      <c r="C136" t="inlineStr">
        <is>
          <t>400 Service en onderhoud</t>
        </is>
      </c>
      <c r="D136" t="inlineStr">
        <is>
          <t>Personeelskosten</t>
        </is>
      </c>
      <c r="E136" s="6" t="n">
        <v>149415.46</v>
      </c>
      <c r="F136" s="6" t="n">
        <v>0</v>
      </c>
      <c r="G136" s="6">
        <f>IF(D136="Omzet",E136,-E136)</f>
        <v/>
      </c>
    </row>
    <row r="137">
      <c r="A137" t="n">
        <v>2025</v>
      </c>
      <c r="B137" t="n">
        <v>5</v>
      </c>
      <c r="C137" t="inlineStr">
        <is>
          <t>400 Service en onderhoud</t>
        </is>
      </c>
      <c r="D137" t="inlineStr">
        <is>
          <t>Vervoerskosten</t>
        </is>
      </c>
      <c r="E137" s="6" t="n">
        <v>10440.59</v>
      </c>
      <c r="F137" s="6" t="n">
        <v>0</v>
      </c>
      <c r="G137" s="6">
        <f>IF(D137="Omzet",E137,-E137)</f>
        <v/>
      </c>
    </row>
    <row r="138">
      <c r="A138" t="n">
        <v>2025</v>
      </c>
      <c r="B138" t="n">
        <v>5</v>
      </c>
      <c r="C138" t="inlineStr">
        <is>
          <t>500 Werkplaats en magazijn</t>
        </is>
      </c>
      <c r="D138" t="inlineStr">
        <is>
          <t>Algemene kosten</t>
        </is>
      </c>
      <c r="E138" s="6" t="n">
        <v>193.55</v>
      </c>
      <c r="F138" s="6" t="n">
        <v>0</v>
      </c>
      <c r="G138" s="6">
        <f>IF(D138="Omzet",E138,-E138)</f>
        <v/>
      </c>
    </row>
    <row r="139">
      <c r="A139" t="n">
        <v>2025</v>
      </c>
      <c r="B139" t="n">
        <v>5</v>
      </c>
      <c r="C139" t="inlineStr">
        <is>
          <t>500 Werkplaats en magazijn</t>
        </is>
      </c>
      <c r="D139" t="inlineStr">
        <is>
          <t>Huisvestingskosten</t>
        </is>
      </c>
      <c r="E139" s="6" t="n">
        <v>6654.1</v>
      </c>
      <c r="F139" s="6" t="n">
        <v>0</v>
      </c>
      <c r="G139" s="6">
        <f>IF(D139="Omzet",E139,-E139)</f>
        <v/>
      </c>
    </row>
    <row r="140">
      <c r="A140" t="n">
        <v>2025</v>
      </c>
      <c r="B140" t="n">
        <v>5</v>
      </c>
      <c r="C140" t="inlineStr">
        <is>
          <t>500 Werkplaats en magazijn</t>
        </is>
      </c>
      <c r="D140" t="inlineStr">
        <is>
          <t>Kostprijs</t>
        </is>
      </c>
      <c r="E140" s="6" t="n">
        <v>39263.45</v>
      </c>
      <c r="F140" s="6" t="n">
        <v>0</v>
      </c>
      <c r="G140" s="6">
        <f>IF(D140="Omzet",E140,-E140)</f>
        <v/>
      </c>
    </row>
    <row r="141">
      <c r="A141" t="n">
        <v>2025</v>
      </c>
      <c r="B141" t="n">
        <v>5</v>
      </c>
      <c r="C141" t="inlineStr">
        <is>
          <t>500 Werkplaats en magazijn</t>
        </is>
      </c>
      <c r="D141" t="inlineStr">
        <is>
          <t>Omzet</t>
        </is>
      </c>
      <c r="E141" s="6" t="n">
        <v>53411</v>
      </c>
      <c r="F141" s="6" t="n">
        <v>0</v>
      </c>
      <c r="G141" s="6">
        <f>IF(D141="Omzet",E141,-E141)</f>
        <v/>
      </c>
    </row>
    <row r="142">
      <c r="A142" t="n">
        <v>2025</v>
      </c>
      <c r="B142" t="n">
        <v>5</v>
      </c>
      <c r="C142" t="inlineStr">
        <is>
          <t>500 Werkplaats en magazijn</t>
        </is>
      </c>
      <c r="D142" t="inlineStr">
        <is>
          <t>Personeelskosten</t>
        </is>
      </c>
      <c r="E142" s="6" t="n">
        <v>43926.67</v>
      </c>
      <c r="F142" s="6" t="n">
        <v>0</v>
      </c>
      <c r="G142" s="6">
        <f>IF(D142="Omzet",E142,-E142)</f>
        <v/>
      </c>
    </row>
    <row r="143">
      <c r="A143" t="n">
        <v>2025</v>
      </c>
      <c r="B143" t="n">
        <v>5</v>
      </c>
      <c r="C143" t="inlineStr">
        <is>
          <t>500 Werkplaats en magazijn</t>
        </is>
      </c>
      <c r="D143" t="inlineStr">
        <is>
          <t>Vervoerskosten</t>
        </is>
      </c>
      <c r="E143" s="6" t="n">
        <v>995.75</v>
      </c>
      <c r="F143" s="6" t="n">
        <v>0</v>
      </c>
      <c r="G143" s="6">
        <f>IF(D143="Omzet",E143,-E143)</f>
        <v/>
      </c>
    </row>
    <row r="144">
      <c r="A144" t="n">
        <v>2025</v>
      </c>
      <c r="B144" t="n">
        <v>6</v>
      </c>
      <c r="C144" t="inlineStr">
        <is>
          <t>(geen kostenplaats)</t>
        </is>
      </c>
      <c r="D144" t="inlineStr">
        <is>
          <t>Kostprijs</t>
        </is>
      </c>
      <c r="E144" s="6" t="n">
        <v>5024.82</v>
      </c>
      <c r="F144" s="6" t="n">
        <v>0</v>
      </c>
      <c r="G144" s="6">
        <f>IF(D144="Omzet",E144,-E144)</f>
        <v/>
      </c>
    </row>
    <row r="145">
      <c r="A145" t="n">
        <v>2025</v>
      </c>
      <c r="B145" t="n">
        <v>6</v>
      </c>
      <c r="C145" t="inlineStr">
        <is>
          <t>100 Directie en staf</t>
        </is>
      </c>
      <c r="D145" t="inlineStr">
        <is>
          <t>Afschrijvingen</t>
        </is>
      </c>
      <c r="E145" s="6" t="n">
        <v>8300</v>
      </c>
      <c r="F145" s="6" t="n">
        <v>0</v>
      </c>
      <c r="G145" s="6">
        <f>IF(D145="Omzet",E145,-E145)</f>
        <v/>
      </c>
    </row>
    <row r="146">
      <c r="A146" t="n">
        <v>2025</v>
      </c>
      <c r="B146" t="n">
        <v>6</v>
      </c>
      <c r="C146" t="inlineStr">
        <is>
          <t>100 Directie en staf</t>
        </is>
      </c>
      <c r="D146" t="inlineStr">
        <is>
          <t>Algemene kosten</t>
        </is>
      </c>
      <c r="E146" s="6" t="n">
        <v>13743.36</v>
      </c>
      <c r="F146" s="6" t="n">
        <v>0</v>
      </c>
      <c r="G146" s="6">
        <f>IF(D146="Omzet",E146,-E146)</f>
        <v/>
      </c>
    </row>
    <row r="147">
      <c r="A147" t="n">
        <v>2025</v>
      </c>
      <c r="B147" t="n">
        <v>6</v>
      </c>
      <c r="C147" t="inlineStr">
        <is>
          <t>100 Directie en staf</t>
        </is>
      </c>
      <c r="D147" t="inlineStr">
        <is>
          <t>Financiële lasten</t>
        </is>
      </c>
      <c r="E147" s="6" t="n">
        <v>2574.2</v>
      </c>
      <c r="F147" s="6" t="n">
        <v>0</v>
      </c>
      <c r="G147" s="6">
        <f>IF(D147="Omzet",E147,-E147)</f>
        <v/>
      </c>
    </row>
    <row r="148">
      <c r="A148" t="n">
        <v>2025</v>
      </c>
      <c r="B148" t="n">
        <v>6</v>
      </c>
      <c r="C148" t="inlineStr">
        <is>
          <t>100 Directie en staf</t>
        </is>
      </c>
      <c r="D148" t="inlineStr">
        <is>
          <t>Huisvestingskosten</t>
        </is>
      </c>
      <c r="E148" s="6" t="n">
        <v>9684.33</v>
      </c>
      <c r="F148" s="6" t="n">
        <v>0</v>
      </c>
      <c r="G148" s="6">
        <f>IF(D148="Omzet",E148,-E148)</f>
        <v/>
      </c>
    </row>
    <row r="149">
      <c r="A149" t="n">
        <v>2025</v>
      </c>
      <c r="B149" t="n">
        <v>6</v>
      </c>
      <c r="C149" t="inlineStr">
        <is>
          <t>100 Directie en staf</t>
        </is>
      </c>
      <c r="D149" t="inlineStr">
        <is>
          <t>Personeelskosten</t>
        </is>
      </c>
      <c r="E149" s="6" t="n">
        <v>69879.59</v>
      </c>
      <c r="F149" s="6" t="n">
        <v>0</v>
      </c>
      <c r="G149" s="6">
        <f>IF(D149="Omzet",E149,-E149)</f>
        <v/>
      </c>
    </row>
    <row r="150">
      <c r="A150" t="n">
        <v>2025</v>
      </c>
      <c r="B150" t="n">
        <v>6</v>
      </c>
      <c r="C150" t="inlineStr">
        <is>
          <t>100 Directie en staf</t>
        </is>
      </c>
      <c r="D150" t="inlineStr">
        <is>
          <t>Verkoopkosten</t>
        </is>
      </c>
      <c r="E150" s="6" t="n">
        <v>3935.31</v>
      </c>
      <c r="F150" s="6" t="n">
        <v>0</v>
      </c>
      <c r="G150" s="6">
        <f>IF(D150="Omzet",E150,-E150)</f>
        <v/>
      </c>
    </row>
    <row r="151">
      <c r="A151" t="n">
        <v>2025</v>
      </c>
      <c r="B151" t="n">
        <v>6</v>
      </c>
      <c r="C151" t="inlineStr">
        <is>
          <t>100 Directie en staf</t>
        </is>
      </c>
      <c r="D151" t="inlineStr">
        <is>
          <t>Vervoerskosten</t>
        </is>
      </c>
      <c r="E151" s="6" t="n">
        <v>2039.79</v>
      </c>
      <c r="F151" s="6" t="n">
        <v>0</v>
      </c>
      <c r="G151" s="6">
        <f>IF(D151="Omzet",E151,-E151)</f>
        <v/>
      </c>
    </row>
    <row r="152">
      <c r="A152" t="n">
        <v>2025</v>
      </c>
      <c r="B152" t="n">
        <v>6</v>
      </c>
      <c r="C152" t="inlineStr">
        <is>
          <t>200 Projecten utiliteit</t>
        </is>
      </c>
      <c r="D152" t="inlineStr">
        <is>
          <t>Algemene kosten</t>
        </is>
      </c>
      <c r="E152" s="6" t="n">
        <v>774.1900000000001</v>
      </c>
      <c r="F152" s="6" t="n">
        <v>0</v>
      </c>
      <c r="G152" s="6">
        <f>IF(D152="Omzet",E152,-E152)</f>
        <v/>
      </c>
    </row>
    <row r="153">
      <c r="A153" t="n">
        <v>2025</v>
      </c>
      <c r="B153" t="n">
        <v>6</v>
      </c>
      <c r="C153" t="inlineStr">
        <is>
          <t>200 Projecten utiliteit</t>
        </is>
      </c>
      <c r="D153" t="inlineStr">
        <is>
          <t>Kostprijs</t>
        </is>
      </c>
      <c r="E153" s="6" t="n">
        <v>163298.22</v>
      </c>
      <c r="F153" s="6" t="n">
        <v>0</v>
      </c>
      <c r="G153" s="6">
        <f>IF(D153="Omzet",E153,-E153)</f>
        <v/>
      </c>
    </row>
    <row r="154">
      <c r="A154" t="n">
        <v>2025</v>
      </c>
      <c r="B154" t="n">
        <v>6</v>
      </c>
      <c r="C154" t="inlineStr">
        <is>
          <t>200 Projecten utiliteit</t>
        </is>
      </c>
      <c r="D154" t="inlineStr">
        <is>
          <t>Omzet</t>
        </is>
      </c>
      <c r="E154" s="6" t="n">
        <v>399357.94</v>
      </c>
      <c r="F154" s="6" t="n">
        <v>0</v>
      </c>
      <c r="G154" s="6">
        <f>IF(D154="Omzet",E154,-E154)</f>
        <v/>
      </c>
    </row>
    <row r="155">
      <c r="A155" t="n">
        <v>2025</v>
      </c>
      <c r="B155" t="n">
        <v>6</v>
      </c>
      <c r="C155" t="inlineStr">
        <is>
          <t>200 Projecten utiliteit</t>
        </is>
      </c>
      <c r="D155" t="inlineStr">
        <is>
          <t>Personeelskosten</t>
        </is>
      </c>
      <c r="E155" s="6" t="n">
        <v>109351.69</v>
      </c>
      <c r="F155" s="6" t="n">
        <v>0</v>
      </c>
      <c r="G155" s="6">
        <f>IF(D155="Omzet",E155,-E155)</f>
        <v/>
      </c>
    </row>
    <row r="156">
      <c r="A156" t="n">
        <v>2025</v>
      </c>
      <c r="B156" t="n">
        <v>6</v>
      </c>
      <c r="C156" t="inlineStr">
        <is>
          <t>200 Projecten utiliteit</t>
        </is>
      </c>
      <c r="D156" t="inlineStr">
        <is>
          <t>Vervoerskosten</t>
        </is>
      </c>
      <c r="E156" s="6" t="n">
        <v>11862.38</v>
      </c>
      <c r="F156" s="6" t="n">
        <v>0</v>
      </c>
      <c r="G156" s="6">
        <f>IF(D156="Omzet",E156,-E156)</f>
        <v/>
      </c>
    </row>
    <row r="157">
      <c r="A157" t="n">
        <v>2025</v>
      </c>
      <c r="B157" t="n">
        <v>6</v>
      </c>
      <c r="C157" t="inlineStr">
        <is>
          <t>300 Projecten woningbouw</t>
        </is>
      </c>
      <c r="D157" t="inlineStr">
        <is>
          <t>Algemene kosten</t>
        </is>
      </c>
      <c r="E157" s="6" t="n">
        <v>503.23</v>
      </c>
      <c r="F157" s="6" t="n">
        <v>0</v>
      </c>
      <c r="G157" s="6">
        <f>IF(D157="Omzet",E157,-E157)</f>
        <v/>
      </c>
    </row>
    <row r="158">
      <c r="A158" t="n">
        <v>2025</v>
      </c>
      <c r="B158" t="n">
        <v>6</v>
      </c>
      <c r="C158" t="inlineStr">
        <is>
          <t>300 Projecten woningbouw</t>
        </is>
      </c>
      <c r="D158" t="inlineStr">
        <is>
          <t>Kostprijs</t>
        </is>
      </c>
      <c r="E158" s="6" t="n">
        <v>102660.45</v>
      </c>
      <c r="F158" s="6" t="n">
        <v>0</v>
      </c>
      <c r="G158" s="6">
        <f>IF(D158="Omzet",E158,-E158)</f>
        <v/>
      </c>
    </row>
    <row r="159">
      <c r="A159" t="n">
        <v>2025</v>
      </c>
      <c r="B159" t="n">
        <v>6</v>
      </c>
      <c r="C159" t="inlineStr">
        <is>
          <t>300 Projecten woningbouw</t>
        </is>
      </c>
      <c r="D159" t="inlineStr">
        <is>
          <t>Omzet</t>
        </is>
      </c>
      <c r="E159" s="6" t="n">
        <v>237886.76</v>
      </c>
      <c r="F159" s="6" t="n">
        <v>0</v>
      </c>
      <c r="G159" s="6">
        <f>IF(D159="Omzet",E159,-E159)</f>
        <v/>
      </c>
    </row>
    <row r="160">
      <c r="A160" t="n">
        <v>2025</v>
      </c>
      <c r="B160" t="n">
        <v>6</v>
      </c>
      <c r="C160" t="inlineStr">
        <is>
          <t>300 Projecten woningbouw</t>
        </is>
      </c>
      <c r="D160" t="inlineStr">
        <is>
          <t>Personeelskosten</t>
        </is>
      </c>
      <c r="E160" s="6" t="n">
        <v>73341.91</v>
      </c>
      <c r="F160" s="6" t="n">
        <v>0</v>
      </c>
      <c r="G160" s="6">
        <f>IF(D160="Omzet",E160,-E160)</f>
        <v/>
      </c>
    </row>
    <row r="161">
      <c r="A161" t="n">
        <v>2025</v>
      </c>
      <c r="B161" t="n">
        <v>6</v>
      </c>
      <c r="C161" t="inlineStr">
        <is>
          <t>300 Projecten woningbouw</t>
        </is>
      </c>
      <c r="D161" t="inlineStr">
        <is>
          <t>Vervoerskosten</t>
        </is>
      </c>
      <c r="E161" s="6" t="n">
        <v>8757.309999999999</v>
      </c>
      <c r="F161" s="6" t="n">
        <v>0</v>
      </c>
      <c r="G161" s="6">
        <f>IF(D161="Omzet",E161,-E161)</f>
        <v/>
      </c>
    </row>
    <row r="162">
      <c r="A162" t="n">
        <v>2025</v>
      </c>
      <c r="B162" t="n">
        <v>6</v>
      </c>
      <c r="C162" t="inlineStr">
        <is>
          <t>400 Service en onderhoud</t>
        </is>
      </c>
      <c r="D162" t="inlineStr">
        <is>
          <t>Algemene kosten</t>
        </is>
      </c>
      <c r="E162" s="6" t="n">
        <v>580.65</v>
      </c>
      <c r="F162" s="6" t="n">
        <v>0</v>
      </c>
      <c r="G162" s="6">
        <f>IF(D162="Omzet",E162,-E162)</f>
        <v/>
      </c>
    </row>
    <row r="163">
      <c r="A163" t="n">
        <v>2025</v>
      </c>
      <c r="B163" t="n">
        <v>6</v>
      </c>
      <c r="C163" t="inlineStr">
        <is>
          <t>400 Service en onderhoud</t>
        </is>
      </c>
      <c r="D163" t="inlineStr">
        <is>
          <t>Kostprijs</t>
        </is>
      </c>
      <c r="E163" s="6" t="n">
        <v>25304.63</v>
      </c>
      <c r="F163" s="6" t="n">
        <v>0</v>
      </c>
      <c r="G163" s="6">
        <f>IF(D163="Omzet",E163,-E163)</f>
        <v/>
      </c>
    </row>
    <row r="164">
      <c r="A164" t="n">
        <v>2025</v>
      </c>
      <c r="B164" t="n">
        <v>6</v>
      </c>
      <c r="C164" t="inlineStr">
        <is>
          <t>400 Service en onderhoud</t>
        </is>
      </c>
      <c r="D164" t="inlineStr">
        <is>
          <t>Omzet</t>
        </is>
      </c>
      <c r="E164" s="6" t="n">
        <v>183652.91</v>
      </c>
      <c r="F164" s="6" t="n">
        <v>0</v>
      </c>
      <c r="G164" s="6">
        <f>IF(D164="Omzet",E164,-E164)</f>
        <v/>
      </c>
    </row>
    <row r="165">
      <c r="A165" t="n">
        <v>2025</v>
      </c>
      <c r="B165" t="n">
        <v>6</v>
      </c>
      <c r="C165" t="inlineStr">
        <is>
          <t>400 Service en onderhoud</t>
        </is>
      </c>
      <c r="D165" t="inlineStr">
        <is>
          <t>Personeelskosten</t>
        </is>
      </c>
      <c r="E165" s="6" t="n">
        <v>80296.19</v>
      </c>
      <c r="F165" s="6" t="n">
        <v>0</v>
      </c>
      <c r="G165" s="6">
        <f>IF(D165="Omzet",E165,-E165)</f>
        <v/>
      </c>
    </row>
    <row r="166">
      <c r="A166" t="n">
        <v>2025</v>
      </c>
      <c r="B166" t="n">
        <v>6</v>
      </c>
      <c r="C166" t="inlineStr">
        <is>
          <t>400 Service en onderhoud</t>
        </is>
      </c>
      <c r="D166" t="inlineStr">
        <is>
          <t>Vervoerskosten</t>
        </is>
      </c>
      <c r="E166" s="6" t="n">
        <v>11972.5</v>
      </c>
      <c r="F166" s="6" t="n">
        <v>0</v>
      </c>
      <c r="G166" s="6">
        <f>IF(D166="Omzet",E166,-E166)</f>
        <v/>
      </c>
    </row>
    <row r="167">
      <c r="A167" t="n">
        <v>2025</v>
      </c>
      <c r="B167" t="n">
        <v>6</v>
      </c>
      <c r="C167" t="inlineStr">
        <is>
          <t>500 Werkplaats en magazijn</t>
        </is>
      </c>
      <c r="D167" t="inlineStr">
        <is>
          <t>Algemene kosten</t>
        </is>
      </c>
      <c r="E167" s="6" t="n">
        <v>193.55</v>
      </c>
      <c r="F167" s="6" t="n">
        <v>0</v>
      </c>
      <c r="G167" s="6">
        <f>IF(D167="Omzet",E167,-E167)</f>
        <v/>
      </c>
    </row>
    <row r="168">
      <c r="A168" t="n">
        <v>2025</v>
      </c>
      <c r="B168" t="n">
        <v>6</v>
      </c>
      <c r="C168" t="inlineStr">
        <is>
          <t>500 Werkplaats en magazijn</t>
        </is>
      </c>
      <c r="D168" t="inlineStr">
        <is>
          <t>Huisvestingskosten</t>
        </is>
      </c>
      <c r="E168" s="6" t="n">
        <v>6456.22</v>
      </c>
      <c r="F168" s="6" t="n">
        <v>0</v>
      </c>
      <c r="G168" s="6">
        <f>IF(D168="Omzet",E168,-E168)</f>
        <v/>
      </c>
    </row>
    <row r="169">
      <c r="A169" t="n">
        <v>2025</v>
      </c>
      <c r="B169" t="n">
        <v>6</v>
      </c>
      <c r="C169" t="inlineStr">
        <is>
          <t>500 Werkplaats en magazijn</t>
        </is>
      </c>
      <c r="D169" t="inlineStr">
        <is>
          <t>Kostprijs</t>
        </is>
      </c>
      <c r="E169" s="6" t="n">
        <v>24882.31</v>
      </c>
      <c r="F169" s="6" t="n">
        <v>0</v>
      </c>
      <c r="G169" s="6">
        <f>IF(D169="Omzet",E169,-E169)</f>
        <v/>
      </c>
    </row>
    <row r="170">
      <c r="A170" t="n">
        <v>2025</v>
      </c>
      <c r="B170" t="n">
        <v>6</v>
      </c>
      <c r="C170" t="inlineStr">
        <is>
          <t>500 Werkplaats en magazijn</t>
        </is>
      </c>
      <c r="D170" t="inlineStr">
        <is>
          <t>Omzet</t>
        </is>
      </c>
      <c r="E170" s="6" t="n">
        <v>47157.74</v>
      </c>
      <c r="F170" s="6" t="n">
        <v>0</v>
      </c>
      <c r="G170" s="6">
        <f>IF(D170="Omzet",E170,-E170)</f>
        <v/>
      </c>
    </row>
    <row r="171">
      <c r="A171" t="n">
        <v>2025</v>
      </c>
      <c r="B171" t="n">
        <v>6</v>
      </c>
      <c r="C171" t="inlineStr">
        <is>
          <t>500 Werkplaats en magazijn</t>
        </is>
      </c>
      <c r="D171" t="inlineStr">
        <is>
          <t>Personeelskosten</t>
        </is>
      </c>
      <c r="E171" s="6" t="n">
        <v>23511.08</v>
      </c>
      <c r="F171" s="6" t="n">
        <v>0</v>
      </c>
      <c r="G171" s="6">
        <f>IF(D171="Omzet",E171,-E171)</f>
        <v/>
      </c>
    </row>
    <row r="172">
      <c r="A172" t="n">
        <v>2025</v>
      </c>
      <c r="B172" t="n">
        <v>6</v>
      </c>
      <c r="C172" t="inlineStr">
        <is>
          <t>500 Werkplaats en magazijn</t>
        </is>
      </c>
      <c r="D172" t="inlineStr">
        <is>
          <t>Vervoerskosten</t>
        </is>
      </c>
      <c r="E172" s="6" t="n">
        <v>1003.22</v>
      </c>
      <c r="F172" s="6" t="n">
        <v>0</v>
      </c>
      <c r="G172" s="6">
        <f>IF(D172="Omzet",E172,-E172)</f>
        <v/>
      </c>
    </row>
    <row r="173">
      <c r="A173" t="n">
        <v>2025</v>
      </c>
      <c r="B173" t="n">
        <v>7</v>
      </c>
      <c r="C173" t="inlineStr">
        <is>
          <t>100 Directie en staf</t>
        </is>
      </c>
      <c r="D173" t="inlineStr">
        <is>
          <t>Afschrijvingen</t>
        </is>
      </c>
      <c r="E173" s="6" t="n">
        <v>8300</v>
      </c>
      <c r="F173" s="6" t="n">
        <v>0</v>
      </c>
      <c r="G173" s="6">
        <f>IF(D173="Omzet",E173,-E173)</f>
        <v/>
      </c>
    </row>
    <row r="174">
      <c r="A174" t="n">
        <v>2025</v>
      </c>
      <c r="B174" t="n">
        <v>7</v>
      </c>
      <c r="C174" t="inlineStr">
        <is>
          <t>100 Directie en staf</t>
        </is>
      </c>
      <c r="D174" t="inlineStr">
        <is>
          <t>Algemene kosten</t>
        </is>
      </c>
      <c r="E174" s="6" t="n">
        <v>28076.9</v>
      </c>
      <c r="F174" s="6" t="n">
        <v>0</v>
      </c>
      <c r="G174" s="6">
        <f>IF(D174="Omzet",E174,-E174)</f>
        <v/>
      </c>
    </row>
    <row r="175">
      <c r="A175" t="n">
        <v>2025</v>
      </c>
      <c r="B175" t="n">
        <v>7</v>
      </c>
      <c r="C175" t="inlineStr">
        <is>
          <t>100 Directie en staf</t>
        </is>
      </c>
      <c r="D175" t="inlineStr">
        <is>
          <t>Financiële lasten</t>
        </is>
      </c>
      <c r="E175" s="6" t="n">
        <v>2537.88</v>
      </c>
      <c r="F175" s="6" t="n">
        <v>0</v>
      </c>
      <c r="G175" s="6">
        <f>IF(D175="Omzet",E175,-E175)</f>
        <v/>
      </c>
    </row>
    <row r="176">
      <c r="A176" t="n">
        <v>2025</v>
      </c>
      <c r="B176" t="n">
        <v>7</v>
      </c>
      <c r="C176" t="inlineStr">
        <is>
          <t>100 Directie en staf</t>
        </is>
      </c>
      <c r="D176" t="inlineStr">
        <is>
          <t>Huisvestingskosten</t>
        </is>
      </c>
      <c r="E176" s="6" t="n">
        <v>9565.34</v>
      </c>
      <c r="F176" s="6" t="n">
        <v>0</v>
      </c>
      <c r="G176" s="6">
        <f>IF(D176="Omzet",E176,-E176)</f>
        <v/>
      </c>
    </row>
    <row r="177">
      <c r="A177" t="n">
        <v>2025</v>
      </c>
      <c r="B177" t="n">
        <v>7</v>
      </c>
      <c r="C177" t="inlineStr">
        <is>
          <t>100 Directie en staf</t>
        </is>
      </c>
      <c r="D177" t="inlineStr">
        <is>
          <t>Personeelskosten</t>
        </is>
      </c>
      <c r="E177" s="6" t="n">
        <v>68743.87</v>
      </c>
      <c r="F177" s="6" t="n">
        <v>0</v>
      </c>
      <c r="G177" s="6">
        <f>IF(D177="Omzet",E177,-E177)</f>
        <v/>
      </c>
    </row>
    <row r="178">
      <c r="A178" t="n">
        <v>2025</v>
      </c>
      <c r="B178" t="n">
        <v>7</v>
      </c>
      <c r="C178" t="inlineStr">
        <is>
          <t>100 Directie en staf</t>
        </is>
      </c>
      <c r="D178" t="inlineStr">
        <is>
          <t>Verkoopkosten</t>
        </is>
      </c>
      <c r="E178" s="6" t="n">
        <v>377.89</v>
      </c>
      <c r="F178" s="6" t="n">
        <v>0</v>
      </c>
      <c r="G178" s="6">
        <f>IF(D178="Omzet",E178,-E178)</f>
        <v/>
      </c>
    </row>
    <row r="179">
      <c r="A179" t="n">
        <v>2025</v>
      </c>
      <c r="B179" t="n">
        <v>7</v>
      </c>
      <c r="C179" t="inlineStr">
        <is>
          <t>100 Directie en staf</t>
        </is>
      </c>
      <c r="D179" t="inlineStr">
        <is>
          <t>Vervoerskosten</t>
        </is>
      </c>
      <c r="E179" s="6" t="n">
        <v>1963.54</v>
      </c>
      <c r="F179" s="6" t="n">
        <v>0</v>
      </c>
      <c r="G179" s="6">
        <f>IF(D179="Omzet",E179,-E179)</f>
        <v/>
      </c>
    </row>
    <row r="180">
      <c r="A180" t="n">
        <v>2025</v>
      </c>
      <c r="B180" t="n">
        <v>7</v>
      </c>
      <c r="C180" t="inlineStr">
        <is>
          <t>200 Projecten utiliteit</t>
        </is>
      </c>
      <c r="D180" t="inlineStr">
        <is>
          <t>Algemene kosten</t>
        </is>
      </c>
      <c r="E180" s="6" t="n">
        <v>774.1900000000001</v>
      </c>
      <c r="F180" s="6" t="n">
        <v>0</v>
      </c>
      <c r="G180" s="6">
        <f>IF(D180="Omzet",E180,-E180)</f>
        <v/>
      </c>
    </row>
    <row r="181">
      <c r="A181" t="n">
        <v>2025</v>
      </c>
      <c r="B181" t="n">
        <v>7</v>
      </c>
      <c r="C181" t="inlineStr">
        <is>
          <t>200 Projecten utiliteit</t>
        </is>
      </c>
      <c r="D181" t="inlineStr">
        <is>
          <t>Kostprijs</t>
        </is>
      </c>
      <c r="E181" s="6" t="n">
        <v>104118.26</v>
      </c>
      <c r="F181" s="6" t="n">
        <v>0</v>
      </c>
      <c r="G181" s="6">
        <f>IF(D181="Omzet",E181,-E181)</f>
        <v/>
      </c>
    </row>
    <row r="182">
      <c r="A182" t="n">
        <v>2025</v>
      </c>
      <c r="B182" t="n">
        <v>7</v>
      </c>
      <c r="C182" t="inlineStr">
        <is>
          <t>200 Projecten utiliteit</t>
        </is>
      </c>
      <c r="D182" t="inlineStr">
        <is>
          <t>Omzet</t>
        </is>
      </c>
      <c r="E182" s="6" t="n">
        <v>253972.6</v>
      </c>
      <c r="F182" s="6" t="n">
        <v>0</v>
      </c>
      <c r="G182" s="6">
        <f>IF(D182="Omzet",E182,-E182)</f>
        <v/>
      </c>
    </row>
    <row r="183">
      <c r="A183" t="n">
        <v>2025</v>
      </c>
      <c r="B183" t="n">
        <v>7</v>
      </c>
      <c r="C183" t="inlineStr">
        <is>
          <t>200 Projecten utiliteit</t>
        </is>
      </c>
      <c r="D183" t="inlineStr">
        <is>
          <t>Personeelskosten</t>
        </is>
      </c>
      <c r="E183" s="6" t="n">
        <v>108263.05</v>
      </c>
      <c r="F183" s="6" t="n">
        <v>0</v>
      </c>
      <c r="G183" s="6">
        <f>IF(D183="Omzet",E183,-E183)</f>
        <v/>
      </c>
    </row>
    <row r="184">
      <c r="A184" t="n">
        <v>2025</v>
      </c>
      <c r="B184" t="n">
        <v>7</v>
      </c>
      <c r="C184" t="inlineStr">
        <is>
          <t>200 Projecten utiliteit</t>
        </is>
      </c>
      <c r="D184" t="inlineStr">
        <is>
          <t>Vervoerskosten</t>
        </is>
      </c>
      <c r="E184" s="6" t="n">
        <v>11483.53</v>
      </c>
      <c r="F184" s="6" t="n">
        <v>0</v>
      </c>
      <c r="G184" s="6">
        <f>IF(D184="Omzet",E184,-E184)</f>
        <v/>
      </c>
    </row>
    <row r="185">
      <c r="A185" t="n">
        <v>2025</v>
      </c>
      <c r="B185" t="n">
        <v>7</v>
      </c>
      <c r="C185" t="inlineStr">
        <is>
          <t>300 Projecten woningbouw</t>
        </is>
      </c>
      <c r="D185" t="inlineStr">
        <is>
          <t>Algemene kosten</t>
        </is>
      </c>
      <c r="E185" s="6" t="n">
        <v>503.23</v>
      </c>
      <c r="F185" s="6" t="n">
        <v>0</v>
      </c>
      <c r="G185" s="6">
        <f>IF(D185="Omzet",E185,-E185)</f>
        <v/>
      </c>
    </row>
    <row r="186">
      <c r="A186" t="n">
        <v>2025</v>
      </c>
      <c r="B186" t="n">
        <v>7</v>
      </c>
      <c r="C186" t="inlineStr">
        <is>
          <t>300 Projecten woningbouw</t>
        </is>
      </c>
      <c r="D186" t="inlineStr">
        <is>
          <t>Kostprijs</t>
        </is>
      </c>
      <c r="E186" s="6" t="n">
        <v>78880.44</v>
      </c>
      <c r="F186" s="6" t="n">
        <v>0</v>
      </c>
      <c r="G186" s="6">
        <f>IF(D186="Omzet",E186,-E186)</f>
        <v/>
      </c>
    </row>
    <row r="187">
      <c r="A187" t="n">
        <v>2025</v>
      </c>
      <c r="B187" t="n">
        <v>7</v>
      </c>
      <c r="C187" t="inlineStr">
        <is>
          <t>300 Projecten woningbouw</t>
        </is>
      </c>
      <c r="D187" t="inlineStr">
        <is>
          <t>Omzet</t>
        </is>
      </c>
      <c r="E187" s="6" t="n">
        <v>173104.94</v>
      </c>
      <c r="F187" s="6" t="n">
        <v>0</v>
      </c>
      <c r="G187" s="6">
        <f>IF(D187="Omzet",E187,-E187)</f>
        <v/>
      </c>
    </row>
    <row r="188">
      <c r="A188" t="n">
        <v>2025</v>
      </c>
      <c r="B188" t="n">
        <v>7</v>
      </c>
      <c r="C188" t="inlineStr">
        <is>
          <t>300 Projecten woningbouw</t>
        </is>
      </c>
      <c r="D188" t="inlineStr">
        <is>
          <t>Personeelskosten</t>
        </is>
      </c>
      <c r="E188" s="6" t="n">
        <v>67111.87</v>
      </c>
      <c r="F188" s="6" t="n">
        <v>0</v>
      </c>
      <c r="G188" s="6">
        <f>IF(D188="Omzet",E188,-E188)</f>
        <v/>
      </c>
    </row>
    <row r="189">
      <c r="A189" t="n">
        <v>2025</v>
      </c>
      <c r="B189" t="n">
        <v>7</v>
      </c>
      <c r="C189" t="inlineStr">
        <is>
          <t>300 Projecten woningbouw</t>
        </is>
      </c>
      <c r="D189" t="inlineStr">
        <is>
          <t>Vervoerskosten</t>
        </is>
      </c>
      <c r="E189" s="6" t="n">
        <v>11482.58</v>
      </c>
      <c r="F189" s="6" t="n">
        <v>0</v>
      </c>
      <c r="G189" s="6">
        <f>IF(D189="Omzet",E189,-E189)</f>
        <v/>
      </c>
    </row>
    <row r="190">
      <c r="A190" t="n">
        <v>2025</v>
      </c>
      <c r="B190" t="n">
        <v>7</v>
      </c>
      <c r="C190" t="inlineStr">
        <is>
          <t>400 Service en onderhoud</t>
        </is>
      </c>
      <c r="D190" t="inlineStr">
        <is>
          <t>Algemene kosten</t>
        </is>
      </c>
      <c r="E190" s="6" t="n">
        <v>580.65</v>
      </c>
      <c r="F190" s="6" t="n">
        <v>0</v>
      </c>
      <c r="G190" s="6">
        <f>IF(D190="Omzet",E190,-E190)</f>
        <v/>
      </c>
    </row>
    <row r="191">
      <c r="A191" t="n">
        <v>2025</v>
      </c>
      <c r="B191" t="n">
        <v>7</v>
      </c>
      <c r="C191" t="inlineStr">
        <is>
          <t>400 Service en onderhoud</t>
        </is>
      </c>
      <c r="D191" t="inlineStr">
        <is>
          <t>Kostprijs</t>
        </is>
      </c>
      <c r="E191" s="6" t="n">
        <v>27370.83</v>
      </c>
      <c r="F191" s="6" t="n">
        <v>0</v>
      </c>
      <c r="G191" s="6">
        <f>IF(D191="Omzet",E191,-E191)</f>
        <v/>
      </c>
    </row>
    <row r="192">
      <c r="A192" t="n">
        <v>2025</v>
      </c>
      <c r="B192" t="n">
        <v>7</v>
      </c>
      <c r="C192" t="inlineStr">
        <is>
          <t>400 Service en onderhoud</t>
        </is>
      </c>
      <c r="D192" t="inlineStr">
        <is>
          <t>Omzet</t>
        </is>
      </c>
      <c r="E192" s="6" t="n">
        <v>179154.71</v>
      </c>
      <c r="F192" s="6" t="n">
        <v>0</v>
      </c>
      <c r="G192" s="6">
        <f>IF(D192="Omzet",E192,-E192)</f>
        <v/>
      </c>
    </row>
    <row r="193">
      <c r="A193" t="n">
        <v>2025</v>
      </c>
      <c r="B193" t="n">
        <v>7</v>
      </c>
      <c r="C193" t="inlineStr">
        <is>
          <t>400 Service en onderhoud</t>
        </is>
      </c>
      <c r="D193" t="inlineStr">
        <is>
          <t>Personeelskosten</t>
        </is>
      </c>
      <c r="E193" s="6" t="n">
        <v>79893.81</v>
      </c>
      <c r="F193" s="6" t="n">
        <v>0</v>
      </c>
      <c r="G193" s="6">
        <f>IF(D193="Omzet",E193,-E193)</f>
        <v/>
      </c>
    </row>
    <row r="194">
      <c r="A194" t="n">
        <v>2025</v>
      </c>
      <c r="B194" t="n">
        <v>7</v>
      </c>
      <c r="C194" t="inlineStr">
        <is>
          <t>400 Service en onderhoud</t>
        </is>
      </c>
      <c r="D194" t="inlineStr">
        <is>
          <t>Vervoerskosten</t>
        </is>
      </c>
      <c r="E194" s="6" t="n">
        <v>10408.17</v>
      </c>
      <c r="F194" s="6" t="n">
        <v>0</v>
      </c>
      <c r="G194" s="6">
        <f>IF(D194="Omzet",E194,-E194)</f>
        <v/>
      </c>
    </row>
    <row r="195">
      <c r="A195" t="n">
        <v>2025</v>
      </c>
      <c r="B195" t="n">
        <v>7</v>
      </c>
      <c r="C195" t="inlineStr">
        <is>
          <t>500 Werkplaats en magazijn</t>
        </is>
      </c>
      <c r="D195" t="inlineStr">
        <is>
          <t>Algemene kosten</t>
        </is>
      </c>
      <c r="E195" s="6" t="n">
        <v>193.55</v>
      </c>
      <c r="F195" s="6" t="n">
        <v>0</v>
      </c>
      <c r="G195" s="6">
        <f>IF(D195="Omzet",E195,-E195)</f>
        <v/>
      </c>
    </row>
    <row r="196">
      <c r="A196" t="n">
        <v>2025</v>
      </c>
      <c r="B196" t="n">
        <v>7</v>
      </c>
      <c r="C196" t="inlineStr">
        <is>
          <t>500 Werkplaats en magazijn</t>
        </is>
      </c>
      <c r="D196" t="inlineStr">
        <is>
          <t>Huisvestingskosten</t>
        </is>
      </c>
      <c r="E196" s="6" t="n">
        <v>6376.9</v>
      </c>
      <c r="F196" s="6" t="n">
        <v>0</v>
      </c>
      <c r="G196" s="6">
        <f>IF(D196="Omzet",E196,-E196)</f>
        <v/>
      </c>
    </row>
    <row r="197">
      <c r="A197" t="n">
        <v>2025</v>
      </c>
      <c r="B197" t="n">
        <v>7</v>
      </c>
      <c r="C197" t="inlineStr">
        <is>
          <t>500 Werkplaats en magazijn</t>
        </is>
      </c>
      <c r="D197" t="inlineStr">
        <is>
          <t>Kostprijs</t>
        </is>
      </c>
      <c r="E197" s="6" t="n">
        <v>34014.98</v>
      </c>
      <c r="F197" s="6" t="n">
        <v>0</v>
      </c>
      <c r="G197" s="6">
        <f>IF(D197="Omzet",E197,-E197)</f>
        <v/>
      </c>
    </row>
    <row r="198">
      <c r="A198" t="n">
        <v>2025</v>
      </c>
      <c r="B198" t="n">
        <v>7</v>
      </c>
      <c r="C198" t="inlineStr">
        <is>
          <t>500 Werkplaats en magazijn</t>
        </is>
      </c>
      <c r="D198" t="inlineStr">
        <is>
          <t>Omzet</t>
        </is>
      </c>
      <c r="E198" s="6" t="n">
        <v>51018.61</v>
      </c>
      <c r="F198" s="6" t="n">
        <v>0</v>
      </c>
      <c r="G198" s="6">
        <f>IF(D198="Omzet",E198,-E198)</f>
        <v/>
      </c>
    </row>
    <row r="199">
      <c r="A199" t="n">
        <v>2025</v>
      </c>
      <c r="B199" t="n">
        <v>7</v>
      </c>
      <c r="C199" t="inlineStr">
        <is>
          <t>500 Werkplaats en magazijn</t>
        </is>
      </c>
      <c r="D199" t="inlineStr">
        <is>
          <t>Personeelskosten</t>
        </is>
      </c>
      <c r="E199" s="6" t="n">
        <v>23303.6</v>
      </c>
      <c r="F199" s="6" t="n">
        <v>0</v>
      </c>
      <c r="G199" s="6">
        <f>IF(D199="Omzet",E199,-E199)</f>
        <v/>
      </c>
    </row>
    <row r="200">
      <c r="A200" t="n">
        <v>2025</v>
      </c>
      <c r="B200" t="n">
        <v>7</v>
      </c>
      <c r="C200" t="inlineStr">
        <is>
          <t>500 Werkplaats en magazijn</t>
        </is>
      </c>
      <c r="D200" t="inlineStr">
        <is>
          <t>Vervoerskosten</t>
        </is>
      </c>
      <c r="E200" s="6" t="n">
        <v>973.3200000000001</v>
      </c>
      <c r="F200" s="6" t="n">
        <v>0</v>
      </c>
      <c r="G200" s="6">
        <f>IF(D200="Omzet",E200,-E200)</f>
        <v/>
      </c>
    </row>
    <row r="201">
      <c r="A201" t="n">
        <v>2025</v>
      </c>
      <c r="B201" t="n">
        <v>8</v>
      </c>
      <c r="C201" t="inlineStr">
        <is>
          <t>100 Directie en staf</t>
        </is>
      </c>
      <c r="D201" t="inlineStr">
        <is>
          <t>Afschrijvingen</t>
        </is>
      </c>
      <c r="E201" s="6" t="n">
        <v>8300</v>
      </c>
      <c r="F201" s="6" t="n">
        <v>0</v>
      </c>
      <c r="G201" s="6">
        <f>IF(D201="Omzet",E201,-E201)</f>
        <v/>
      </c>
    </row>
    <row r="202">
      <c r="A202" t="n">
        <v>2025</v>
      </c>
      <c r="B202" t="n">
        <v>8</v>
      </c>
      <c r="C202" t="inlineStr">
        <is>
          <t>100 Directie en staf</t>
        </is>
      </c>
      <c r="D202" t="inlineStr">
        <is>
          <t>Algemene kosten</t>
        </is>
      </c>
      <c r="E202" s="6" t="n">
        <v>7456.11</v>
      </c>
      <c r="F202" s="6" t="n">
        <v>0</v>
      </c>
      <c r="G202" s="6">
        <f>IF(D202="Omzet",E202,-E202)</f>
        <v/>
      </c>
    </row>
    <row r="203">
      <c r="A203" t="n">
        <v>2025</v>
      </c>
      <c r="B203" t="n">
        <v>8</v>
      </c>
      <c r="C203" t="inlineStr">
        <is>
          <t>100 Directie en staf</t>
        </is>
      </c>
      <c r="D203" t="inlineStr">
        <is>
          <t>Financiële lasten</t>
        </is>
      </c>
      <c r="E203" s="6" t="n">
        <v>2548.69</v>
      </c>
      <c r="F203" s="6" t="n">
        <v>0</v>
      </c>
      <c r="G203" s="6">
        <f>IF(D203="Omzet",E203,-E203)</f>
        <v/>
      </c>
    </row>
    <row r="204">
      <c r="A204" t="n">
        <v>2025</v>
      </c>
      <c r="B204" t="n">
        <v>8</v>
      </c>
      <c r="C204" t="inlineStr">
        <is>
          <t>100 Directie en staf</t>
        </is>
      </c>
      <c r="D204" t="inlineStr">
        <is>
          <t>Huisvestingskosten</t>
        </is>
      </c>
      <c r="E204" s="6" t="n">
        <v>9676.110000000001</v>
      </c>
      <c r="F204" s="6" t="n">
        <v>0</v>
      </c>
      <c r="G204" s="6">
        <f>IF(D204="Omzet",E204,-E204)</f>
        <v/>
      </c>
    </row>
    <row r="205">
      <c r="A205" t="n">
        <v>2025</v>
      </c>
      <c r="B205" t="n">
        <v>8</v>
      </c>
      <c r="C205" t="inlineStr">
        <is>
          <t>100 Directie en staf</t>
        </is>
      </c>
      <c r="D205" t="inlineStr">
        <is>
          <t>Personeelskosten</t>
        </is>
      </c>
      <c r="E205" s="6" t="n">
        <v>68232.89999999999</v>
      </c>
      <c r="F205" s="6" t="n">
        <v>0</v>
      </c>
      <c r="G205" s="6">
        <f>IF(D205="Omzet",E205,-E205)</f>
        <v/>
      </c>
    </row>
    <row r="206">
      <c r="A206" t="n">
        <v>2025</v>
      </c>
      <c r="B206" t="n">
        <v>8</v>
      </c>
      <c r="C206" t="inlineStr">
        <is>
          <t>100 Directie en staf</t>
        </is>
      </c>
      <c r="D206" t="inlineStr">
        <is>
          <t>Verkoopkosten</t>
        </is>
      </c>
      <c r="E206" s="6" t="n">
        <v>386.73</v>
      </c>
      <c r="F206" s="6" t="n">
        <v>0</v>
      </c>
      <c r="G206" s="6">
        <f>IF(D206="Omzet",E206,-E206)</f>
        <v/>
      </c>
    </row>
    <row r="207">
      <c r="A207" t="n">
        <v>2025</v>
      </c>
      <c r="B207" t="n">
        <v>8</v>
      </c>
      <c r="C207" t="inlineStr">
        <is>
          <t>100 Directie en staf</t>
        </is>
      </c>
      <c r="D207" t="inlineStr">
        <is>
          <t>Vervoerskosten</t>
        </is>
      </c>
      <c r="E207" s="6" t="n">
        <v>1881.63</v>
      </c>
      <c r="F207" s="6" t="n">
        <v>0</v>
      </c>
      <c r="G207" s="6">
        <f>IF(D207="Omzet",E207,-E207)</f>
        <v/>
      </c>
    </row>
    <row r="208">
      <c r="A208" t="n">
        <v>2025</v>
      </c>
      <c r="B208" t="n">
        <v>8</v>
      </c>
      <c r="C208" t="inlineStr">
        <is>
          <t>200 Projecten utiliteit</t>
        </is>
      </c>
      <c r="D208" t="inlineStr">
        <is>
          <t>Algemene kosten</t>
        </is>
      </c>
      <c r="E208" s="6" t="n">
        <v>774.1900000000001</v>
      </c>
      <c r="F208" s="6" t="n">
        <v>0</v>
      </c>
      <c r="G208" s="6">
        <f>IF(D208="Omzet",E208,-E208)</f>
        <v/>
      </c>
    </row>
    <row r="209">
      <c r="A209" t="n">
        <v>2025</v>
      </c>
      <c r="B209" t="n">
        <v>8</v>
      </c>
      <c r="C209" t="inlineStr">
        <is>
          <t>200 Projecten utiliteit</t>
        </is>
      </c>
      <c r="D209" t="inlineStr">
        <is>
          <t>Kostprijs</t>
        </is>
      </c>
      <c r="E209" s="6" t="n">
        <v>91656.39</v>
      </c>
      <c r="F209" s="6" t="n">
        <v>0</v>
      </c>
      <c r="G209" s="6">
        <f>IF(D209="Omzet",E209,-E209)</f>
        <v/>
      </c>
    </row>
    <row r="210">
      <c r="A210" t="n">
        <v>2025</v>
      </c>
      <c r="B210" t="n">
        <v>8</v>
      </c>
      <c r="C210" t="inlineStr">
        <is>
          <t>200 Projecten utiliteit</t>
        </is>
      </c>
      <c r="D210" t="inlineStr">
        <is>
          <t>Omzet</t>
        </is>
      </c>
      <c r="E210" s="6" t="n">
        <v>209357.6</v>
      </c>
      <c r="F210" s="6" t="n">
        <v>0</v>
      </c>
      <c r="G210" s="6">
        <f>IF(D210="Omzet",E210,-E210)</f>
        <v/>
      </c>
    </row>
    <row r="211">
      <c r="A211" t="n">
        <v>2025</v>
      </c>
      <c r="B211" t="n">
        <v>8</v>
      </c>
      <c r="C211" t="inlineStr">
        <is>
          <t>200 Projecten utiliteit</t>
        </is>
      </c>
      <c r="D211" t="inlineStr">
        <is>
          <t>Personeelskosten</t>
        </is>
      </c>
      <c r="E211" s="6" t="n">
        <v>113921.97</v>
      </c>
      <c r="F211" s="6" t="n">
        <v>0</v>
      </c>
      <c r="G211" s="6">
        <f>IF(D211="Omzet",E211,-E211)</f>
        <v/>
      </c>
    </row>
    <row r="212">
      <c r="A212" t="n">
        <v>2025</v>
      </c>
      <c r="B212" t="n">
        <v>8</v>
      </c>
      <c r="C212" t="inlineStr">
        <is>
          <t>200 Projecten utiliteit</t>
        </is>
      </c>
      <c r="D212" t="inlineStr">
        <is>
          <t>Vervoerskosten</t>
        </is>
      </c>
      <c r="E212" s="6" t="n">
        <v>11403.12</v>
      </c>
      <c r="F212" s="6" t="n">
        <v>0</v>
      </c>
      <c r="G212" s="6">
        <f>IF(D212="Omzet",E212,-E212)</f>
        <v/>
      </c>
    </row>
    <row r="213">
      <c r="A213" t="n">
        <v>2025</v>
      </c>
      <c r="B213" t="n">
        <v>8</v>
      </c>
      <c r="C213" t="inlineStr">
        <is>
          <t>300 Projecten woningbouw</t>
        </is>
      </c>
      <c r="D213" t="inlineStr">
        <is>
          <t>Algemene kosten</t>
        </is>
      </c>
      <c r="E213" s="6" t="n">
        <v>503.23</v>
      </c>
      <c r="F213" s="6" t="n">
        <v>0</v>
      </c>
      <c r="G213" s="6">
        <f>IF(D213="Omzet",E213,-E213)</f>
        <v/>
      </c>
    </row>
    <row r="214">
      <c r="A214" t="n">
        <v>2025</v>
      </c>
      <c r="B214" t="n">
        <v>8</v>
      </c>
      <c r="C214" t="inlineStr">
        <is>
          <t>300 Projecten woningbouw</t>
        </is>
      </c>
      <c r="D214" t="inlineStr">
        <is>
          <t>Kostprijs</t>
        </is>
      </c>
      <c r="E214" s="6" t="n">
        <v>54769.93</v>
      </c>
      <c r="F214" s="6" t="n">
        <v>0</v>
      </c>
      <c r="G214" s="6">
        <f>IF(D214="Omzet",E214,-E214)</f>
        <v/>
      </c>
    </row>
    <row r="215">
      <c r="A215" t="n">
        <v>2025</v>
      </c>
      <c r="B215" t="n">
        <v>8</v>
      </c>
      <c r="C215" t="inlineStr">
        <is>
          <t>300 Projecten woningbouw</t>
        </is>
      </c>
      <c r="D215" t="inlineStr">
        <is>
          <t>Omzet</t>
        </is>
      </c>
      <c r="E215" s="6" t="n">
        <v>125716.31</v>
      </c>
      <c r="F215" s="6" t="n">
        <v>0</v>
      </c>
      <c r="G215" s="6">
        <f>IF(D215="Omzet",E215,-E215)</f>
        <v/>
      </c>
    </row>
    <row r="216">
      <c r="A216" t="n">
        <v>2025</v>
      </c>
      <c r="B216" t="n">
        <v>8</v>
      </c>
      <c r="C216" t="inlineStr">
        <is>
          <t>300 Projecten woningbouw</t>
        </is>
      </c>
      <c r="D216" t="inlineStr">
        <is>
          <t>Personeelskosten</t>
        </is>
      </c>
      <c r="E216" s="6" t="n">
        <v>68193.28</v>
      </c>
      <c r="F216" s="6" t="n">
        <v>0</v>
      </c>
      <c r="G216" s="6">
        <f>IF(D216="Omzet",E216,-E216)</f>
        <v/>
      </c>
    </row>
    <row r="217">
      <c r="A217" t="n">
        <v>2025</v>
      </c>
      <c r="B217" t="n">
        <v>8</v>
      </c>
      <c r="C217" t="inlineStr">
        <is>
          <t>300 Projecten woningbouw</t>
        </is>
      </c>
      <c r="D217" t="inlineStr">
        <is>
          <t>Vervoerskosten</t>
        </is>
      </c>
      <c r="E217" s="6" t="n">
        <v>9092.65</v>
      </c>
      <c r="F217" s="6" t="n">
        <v>0</v>
      </c>
      <c r="G217" s="6">
        <f>IF(D217="Omzet",E217,-E217)</f>
        <v/>
      </c>
    </row>
    <row r="218">
      <c r="A218" t="n">
        <v>2025</v>
      </c>
      <c r="B218" t="n">
        <v>8</v>
      </c>
      <c r="C218" t="inlineStr">
        <is>
          <t>400 Service en onderhoud</t>
        </is>
      </c>
      <c r="D218" t="inlineStr">
        <is>
          <t>Algemene kosten</t>
        </is>
      </c>
      <c r="E218" s="6" t="n">
        <v>580.65</v>
      </c>
      <c r="F218" s="6" t="n">
        <v>0</v>
      </c>
      <c r="G218" s="6">
        <f>IF(D218="Omzet",E218,-E218)</f>
        <v/>
      </c>
    </row>
    <row r="219">
      <c r="A219" t="n">
        <v>2025</v>
      </c>
      <c r="B219" t="n">
        <v>8</v>
      </c>
      <c r="C219" t="inlineStr">
        <is>
          <t>400 Service en onderhoud</t>
        </is>
      </c>
      <c r="D219" t="inlineStr">
        <is>
          <t>Kostprijs</t>
        </is>
      </c>
      <c r="E219" s="6" t="n">
        <v>28364.73</v>
      </c>
      <c r="F219" s="6" t="n">
        <v>0</v>
      </c>
      <c r="G219" s="6">
        <f>IF(D219="Omzet",E219,-E219)</f>
        <v/>
      </c>
    </row>
    <row r="220">
      <c r="A220" t="n">
        <v>2025</v>
      </c>
      <c r="B220" t="n">
        <v>8</v>
      </c>
      <c r="C220" t="inlineStr">
        <is>
          <t>400 Service en onderhoud</t>
        </is>
      </c>
      <c r="D220" t="inlineStr">
        <is>
          <t>Omzet</t>
        </is>
      </c>
      <c r="E220" s="6" t="n">
        <v>180767.8</v>
      </c>
      <c r="F220" s="6" t="n">
        <v>0</v>
      </c>
      <c r="G220" s="6">
        <f>IF(D220="Omzet",E220,-E220)</f>
        <v/>
      </c>
    </row>
    <row r="221">
      <c r="A221" t="n">
        <v>2025</v>
      </c>
      <c r="B221" t="n">
        <v>8</v>
      </c>
      <c r="C221" t="inlineStr">
        <is>
          <t>400 Service en onderhoud</t>
        </is>
      </c>
      <c r="D221" t="inlineStr">
        <is>
          <t>Personeelskosten</t>
        </is>
      </c>
      <c r="E221" s="6" t="n">
        <v>83516.60000000001</v>
      </c>
      <c r="F221" s="6" t="n">
        <v>0</v>
      </c>
      <c r="G221" s="6">
        <f>IF(D221="Omzet",E221,-E221)</f>
        <v/>
      </c>
    </row>
    <row r="222">
      <c r="A222" t="n">
        <v>2025</v>
      </c>
      <c r="B222" t="n">
        <v>8</v>
      </c>
      <c r="C222" t="inlineStr">
        <is>
          <t>400 Service en onderhoud</t>
        </is>
      </c>
      <c r="D222" t="inlineStr">
        <is>
          <t>Vervoerskosten</t>
        </is>
      </c>
      <c r="E222" s="6" t="n">
        <v>12457.28</v>
      </c>
      <c r="F222" s="6" t="n">
        <v>0</v>
      </c>
      <c r="G222" s="6">
        <f>IF(D222="Omzet",E222,-E222)</f>
        <v/>
      </c>
    </row>
    <row r="223">
      <c r="A223" t="n">
        <v>2025</v>
      </c>
      <c r="B223" t="n">
        <v>8</v>
      </c>
      <c r="C223" t="inlineStr">
        <is>
          <t>500 Werkplaats en magazijn</t>
        </is>
      </c>
      <c r="D223" t="inlineStr">
        <is>
          <t>Algemene kosten</t>
        </is>
      </c>
      <c r="E223" s="6" t="n">
        <v>193.55</v>
      </c>
      <c r="F223" s="6" t="n">
        <v>0</v>
      </c>
      <c r="G223" s="6">
        <f>IF(D223="Omzet",E223,-E223)</f>
        <v/>
      </c>
    </row>
    <row r="224">
      <c r="A224" t="n">
        <v>2025</v>
      </c>
      <c r="B224" t="n">
        <v>8</v>
      </c>
      <c r="C224" t="inlineStr">
        <is>
          <t>500 Werkplaats en magazijn</t>
        </is>
      </c>
      <c r="D224" t="inlineStr">
        <is>
          <t>Huisvestingskosten</t>
        </is>
      </c>
      <c r="E224" s="6" t="n">
        <v>6450.74</v>
      </c>
      <c r="F224" s="6" t="n">
        <v>0</v>
      </c>
      <c r="G224" s="6">
        <f>IF(D224="Omzet",E224,-E224)</f>
        <v/>
      </c>
    </row>
    <row r="225">
      <c r="A225" t="n">
        <v>2025</v>
      </c>
      <c r="B225" t="n">
        <v>8</v>
      </c>
      <c r="C225" t="inlineStr">
        <is>
          <t>500 Werkplaats en magazijn</t>
        </is>
      </c>
      <c r="D225" t="inlineStr">
        <is>
          <t>Kostprijs</t>
        </is>
      </c>
      <c r="E225" s="6" t="n">
        <v>39572.68</v>
      </c>
      <c r="F225" s="6" t="n">
        <v>0</v>
      </c>
      <c r="G225" s="6">
        <f>IF(D225="Omzet",E225,-E225)</f>
        <v/>
      </c>
    </row>
    <row r="226">
      <c r="A226" t="n">
        <v>2025</v>
      </c>
      <c r="B226" t="n">
        <v>8</v>
      </c>
      <c r="C226" t="inlineStr">
        <is>
          <t>500 Werkplaats en magazijn</t>
        </is>
      </c>
      <c r="D226" t="inlineStr">
        <is>
          <t>Omzet</t>
        </is>
      </c>
      <c r="E226" s="6" t="n">
        <v>57362.97</v>
      </c>
      <c r="F226" s="6" t="n">
        <v>0</v>
      </c>
      <c r="G226" s="6">
        <f>IF(D226="Omzet",E226,-E226)</f>
        <v/>
      </c>
    </row>
    <row r="227">
      <c r="A227" t="n">
        <v>2025</v>
      </c>
      <c r="B227" t="n">
        <v>8</v>
      </c>
      <c r="C227" t="inlineStr">
        <is>
          <t>500 Werkplaats en magazijn</t>
        </is>
      </c>
      <c r="D227" t="inlineStr">
        <is>
          <t>Personeelskosten</t>
        </is>
      </c>
      <c r="E227" s="6" t="n">
        <v>23300.06</v>
      </c>
      <c r="F227" s="6" t="n">
        <v>0</v>
      </c>
      <c r="G227" s="6">
        <f>IF(D227="Omzet",E227,-E227)</f>
        <v/>
      </c>
    </row>
    <row r="228">
      <c r="A228" t="n">
        <v>2025</v>
      </c>
      <c r="B228" t="n">
        <v>8</v>
      </c>
      <c r="C228" t="inlineStr">
        <is>
          <t>500 Werkplaats en magazijn</t>
        </is>
      </c>
      <c r="D228" t="inlineStr">
        <is>
          <t>Vervoerskosten</t>
        </is>
      </c>
      <c r="E228" s="6" t="n">
        <v>965.66</v>
      </c>
      <c r="F228" s="6" t="n">
        <v>0</v>
      </c>
      <c r="G228" s="6">
        <f>IF(D228="Omzet",E228,-E228)</f>
        <v/>
      </c>
    </row>
    <row r="229">
      <c r="A229" t="n">
        <v>2025</v>
      </c>
      <c r="B229" t="n">
        <v>9</v>
      </c>
      <c r="C229" t="inlineStr">
        <is>
          <t>100 Directie en staf</t>
        </is>
      </c>
      <c r="D229" t="inlineStr">
        <is>
          <t>Afschrijvingen</t>
        </is>
      </c>
      <c r="E229" s="6" t="n">
        <v>8300</v>
      </c>
      <c r="F229" s="6" t="n">
        <v>0</v>
      </c>
      <c r="G229" s="6">
        <f>IF(D229="Omzet",E229,-E229)</f>
        <v/>
      </c>
    </row>
    <row r="230">
      <c r="A230" t="n">
        <v>2025</v>
      </c>
      <c r="B230" t="n">
        <v>9</v>
      </c>
      <c r="C230" t="inlineStr">
        <is>
          <t>100 Directie en staf</t>
        </is>
      </c>
      <c r="D230" t="inlineStr">
        <is>
          <t>Algemene kosten</t>
        </is>
      </c>
      <c r="E230" s="6" t="n">
        <v>13476.52</v>
      </c>
      <c r="F230" s="6" t="n">
        <v>0</v>
      </c>
      <c r="G230" s="6">
        <f>IF(D230="Omzet",E230,-E230)</f>
        <v/>
      </c>
    </row>
    <row r="231">
      <c r="A231" t="n">
        <v>2025</v>
      </c>
      <c r="B231" t="n">
        <v>9</v>
      </c>
      <c r="C231" t="inlineStr">
        <is>
          <t>100 Directie en staf</t>
        </is>
      </c>
      <c r="D231" t="inlineStr">
        <is>
          <t>Financiële lasten</t>
        </is>
      </c>
      <c r="E231" s="6" t="n">
        <v>2522.32</v>
      </c>
      <c r="F231" s="6" t="n">
        <v>0</v>
      </c>
      <c r="G231" s="6">
        <f>IF(D231="Omzet",E231,-E231)</f>
        <v/>
      </c>
    </row>
    <row r="232">
      <c r="A232" t="n">
        <v>2025</v>
      </c>
      <c r="B232" t="n">
        <v>9</v>
      </c>
      <c r="C232" t="inlineStr">
        <is>
          <t>100 Directie en staf</t>
        </is>
      </c>
      <c r="D232" t="inlineStr">
        <is>
          <t>Huisvestingskosten</t>
        </is>
      </c>
      <c r="E232" s="6" t="n">
        <v>9777.33</v>
      </c>
      <c r="F232" s="6" t="n">
        <v>0</v>
      </c>
      <c r="G232" s="6">
        <f>IF(D232="Omzet",E232,-E232)</f>
        <v/>
      </c>
    </row>
    <row r="233">
      <c r="A233" t="n">
        <v>2025</v>
      </c>
      <c r="B233" t="n">
        <v>9</v>
      </c>
      <c r="C233" t="inlineStr">
        <is>
          <t>100 Directie en staf</t>
        </is>
      </c>
      <c r="D233" t="inlineStr">
        <is>
          <t>Personeelskosten</t>
        </is>
      </c>
      <c r="E233" s="6" t="n">
        <v>69118.87</v>
      </c>
      <c r="F233" s="6" t="n">
        <v>0</v>
      </c>
      <c r="G233" s="6">
        <f>IF(D233="Omzet",E233,-E233)</f>
        <v/>
      </c>
    </row>
    <row r="234">
      <c r="A234" t="n">
        <v>2025</v>
      </c>
      <c r="B234" t="n">
        <v>9</v>
      </c>
      <c r="C234" t="inlineStr">
        <is>
          <t>100 Directie en staf</t>
        </is>
      </c>
      <c r="D234" t="inlineStr">
        <is>
          <t>Verkoopkosten</t>
        </is>
      </c>
      <c r="E234" s="6" t="n">
        <v>459.9</v>
      </c>
      <c r="F234" s="6" t="n">
        <v>0</v>
      </c>
      <c r="G234" s="6">
        <f>IF(D234="Omzet",E234,-E234)</f>
        <v/>
      </c>
    </row>
    <row r="235">
      <c r="A235" t="n">
        <v>2025</v>
      </c>
      <c r="B235" t="n">
        <v>9</v>
      </c>
      <c r="C235" t="inlineStr">
        <is>
          <t>100 Directie en staf</t>
        </is>
      </c>
      <c r="D235" t="inlineStr">
        <is>
          <t>Vervoerskosten</t>
        </is>
      </c>
      <c r="E235" s="6" t="n">
        <v>2009.39</v>
      </c>
      <c r="F235" s="6" t="n">
        <v>0</v>
      </c>
      <c r="G235" s="6">
        <f>IF(D235="Omzet",E235,-E235)</f>
        <v/>
      </c>
    </row>
    <row r="236">
      <c r="A236" t="n">
        <v>2025</v>
      </c>
      <c r="B236" t="n">
        <v>9</v>
      </c>
      <c r="C236" t="inlineStr">
        <is>
          <t>200 Projecten utiliteit</t>
        </is>
      </c>
      <c r="D236" t="inlineStr">
        <is>
          <t>Algemene kosten</t>
        </is>
      </c>
      <c r="E236" s="6" t="n">
        <v>774.1900000000001</v>
      </c>
      <c r="F236" s="6" t="n">
        <v>0</v>
      </c>
      <c r="G236" s="6">
        <f>IF(D236="Omzet",E236,-E236)</f>
        <v/>
      </c>
    </row>
    <row r="237">
      <c r="A237" t="n">
        <v>2025</v>
      </c>
      <c r="B237" t="n">
        <v>9</v>
      </c>
      <c r="C237" t="inlineStr">
        <is>
          <t>200 Projecten utiliteit</t>
        </is>
      </c>
      <c r="D237" t="inlineStr">
        <is>
          <t>Kostprijs</t>
        </is>
      </c>
      <c r="E237" s="6" t="n">
        <v>143344.97</v>
      </c>
      <c r="F237" s="6" t="n">
        <v>0</v>
      </c>
      <c r="G237" s="6">
        <f>IF(D237="Omzet",E237,-E237)</f>
        <v/>
      </c>
    </row>
    <row r="238">
      <c r="A238" t="n">
        <v>2025</v>
      </c>
      <c r="B238" t="n">
        <v>9</v>
      </c>
      <c r="C238" t="inlineStr">
        <is>
          <t>200 Projecten utiliteit</t>
        </is>
      </c>
      <c r="D238" t="inlineStr">
        <is>
          <t>Omzet</t>
        </is>
      </c>
      <c r="E238" s="6" t="n">
        <v>344249.28</v>
      </c>
      <c r="F238" s="6" t="n">
        <v>0</v>
      </c>
      <c r="G238" s="6">
        <f>IF(D238="Omzet",E238,-E238)</f>
        <v/>
      </c>
    </row>
    <row r="239">
      <c r="A239" t="n">
        <v>2025</v>
      </c>
      <c r="B239" t="n">
        <v>9</v>
      </c>
      <c r="C239" t="inlineStr">
        <is>
          <t>200 Projecten utiliteit</t>
        </is>
      </c>
      <c r="D239" t="inlineStr">
        <is>
          <t>Personeelskosten</t>
        </is>
      </c>
      <c r="E239" s="6" t="n">
        <v>108525.63</v>
      </c>
      <c r="F239" s="6" t="n">
        <v>0</v>
      </c>
      <c r="G239" s="6">
        <f>IF(D239="Omzet",E239,-E239)</f>
        <v/>
      </c>
    </row>
    <row r="240">
      <c r="A240" t="n">
        <v>2025</v>
      </c>
      <c r="B240" t="n">
        <v>9</v>
      </c>
      <c r="C240" t="inlineStr">
        <is>
          <t>200 Projecten utiliteit</t>
        </is>
      </c>
      <c r="D240" t="inlineStr">
        <is>
          <t>Vervoerskosten</t>
        </is>
      </c>
      <c r="E240" s="6" t="n">
        <v>11454.53</v>
      </c>
      <c r="F240" s="6" t="n">
        <v>0</v>
      </c>
      <c r="G240" s="6">
        <f>IF(D240="Omzet",E240,-E240)</f>
        <v/>
      </c>
    </row>
    <row r="241">
      <c r="A241" t="n">
        <v>2025</v>
      </c>
      <c r="B241" t="n">
        <v>9</v>
      </c>
      <c r="C241" t="inlineStr">
        <is>
          <t>300 Projecten woningbouw</t>
        </is>
      </c>
      <c r="D241" t="inlineStr">
        <is>
          <t>Algemene kosten</t>
        </is>
      </c>
      <c r="E241" s="6" t="n">
        <v>503.23</v>
      </c>
      <c r="F241" s="6" t="n">
        <v>0</v>
      </c>
      <c r="G241" s="6">
        <f>IF(D241="Omzet",E241,-E241)</f>
        <v/>
      </c>
    </row>
    <row r="242">
      <c r="A242" t="n">
        <v>2025</v>
      </c>
      <c r="B242" t="n">
        <v>9</v>
      </c>
      <c r="C242" t="inlineStr">
        <is>
          <t>300 Projecten woningbouw</t>
        </is>
      </c>
      <c r="D242" t="inlineStr">
        <is>
          <t>Kostprijs</t>
        </is>
      </c>
      <c r="E242" s="6" t="n">
        <v>86673.07000000001</v>
      </c>
      <c r="F242" s="6" t="n">
        <v>0</v>
      </c>
      <c r="G242" s="6">
        <f>IF(D242="Omzet",E242,-E242)</f>
        <v/>
      </c>
    </row>
    <row r="243">
      <c r="A243" t="n">
        <v>2025</v>
      </c>
      <c r="B243" t="n">
        <v>9</v>
      </c>
      <c r="C243" t="inlineStr">
        <is>
          <t>300 Projecten woningbouw</t>
        </is>
      </c>
      <c r="D243" t="inlineStr">
        <is>
          <t>Omzet</t>
        </is>
      </c>
      <c r="E243" s="6" t="n">
        <v>211817.46</v>
      </c>
      <c r="F243" s="6" t="n">
        <v>0</v>
      </c>
      <c r="G243" s="6">
        <f>IF(D243="Omzet",E243,-E243)</f>
        <v/>
      </c>
    </row>
    <row r="244">
      <c r="A244" t="n">
        <v>2025</v>
      </c>
      <c r="B244" t="n">
        <v>9</v>
      </c>
      <c r="C244" t="inlineStr">
        <is>
          <t>300 Projecten woningbouw</t>
        </is>
      </c>
      <c r="D244" t="inlineStr">
        <is>
          <t>Personeelskosten</t>
        </is>
      </c>
      <c r="E244" s="6" t="n">
        <v>67529.2</v>
      </c>
      <c r="F244" s="6" t="n">
        <v>0</v>
      </c>
      <c r="G244" s="6">
        <f>IF(D244="Omzet",E244,-E244)</f>
        <v/>
      </c>
    </row>
    <row r="245">
      <c r="A245" t="n">
        <v>2025</v>
      </c>
      <c r="B245" t="n">
        <v>9</v>
      </c>
      <c r="C245" t="inlineStr">
        <is>
          <t>300 Projecten woningbouw</t>
        </is>
      </c>
      <c r="D245" t="inlineStr">
        <is>
          <t>Vervoerskosten</t>
        </is>
      </c>
      <c r="E245" s="6" t="n">
        <v>8974.92</v>
      </c>
      <c r="F245" s="6" t="n">
        <v>0</v>
      </c>
      <c r="G245" s="6">
        <f>IF(D245="Omzet",E245,-E245)</f>
        <v/>
      </c>
    </row>
    <row r="246">
      <c r="A246" t="n">
        <v>2025</v>
      </c>
      <c r="B246" t="n">
        <v>9</v>
      </c>
      <c r="C246" t="inlineStr">
        <is>
          <t>400 Service en onderhoud</t>
        </is>
      </c>
      <c r="D246" t="inlineStr">
        <is>
          <t>Algemene kosten</t>
        </is>
      </c>
      <c r="E246" s="6" t="n">
        <v>580.65</v>
      </c>
      <c r="F246" s="6" t="n">
        <v>0</v>
      </c>
      <c r="G246" s="6">
        <f>IF(D246="Omzet",E246,-E246)</f>
        <v/>
      </c>
    </row>
    <row r="247">
      <c r="A247" t="n">
        <v>2025</v>
      </c>
      <c r="B247" t="n">
        <v>9</v>
      </c>
      <c r="C247" t="inlineStr">
        <is>
          <t>400 Service en onderhoud</t>
        </is>
      </c>
      <c r="D247" t="inlineStr">
        <is>
          <t>Kostprijs</t>
        </is>
      </c>
      <c r="E247" s="6" t="n">
        <v>29587.16</v>
      </c>
      <c r="F247" s="6" t="n">
        <v>0</v>
      </c>
      <c r="G247" s="6">
        <f>IF(D247="Omzet",E247,-E247)</f>
        <v/>
      </c>
    </row>
    <row r="248">
      <c r="A248" t="n">
        <v>2025</v>
      </c>
      <c r="B248" t="n">
        <v>9</v>
      </c>
      <c r="C248" t="inlineStr">
        <is>
          <t>400 Service en onderhoud</t>
        </is>
      </c>
      <c r="D248" t="inlineStr">
        <is>
          <t>Omzet</t>
        </is>
      </c>
      <c r="E248" s="6" t="n">
        <v>195593.19</v>
      </c>
      <c r="F248" s="6" t="n">
        <v>0</v>
      </c>
      <c r="G248" s="6">
        <f>IF(D248="Omzet",E248,-E248)</f>
        <v/>
      </c>
    </row>
    <row r="249">
      <c r="A249" t="n">
        <v>2025</v>
      </c>
      <c r="B249" t="n">
        <v>9</v>
      </c>
      <c r="C249" t="inlineStr">
        <is>
          <t>400 Service en onderhoud</t>
        </is>
      </c>
      <c r="D249" t="inlineStr">
        <is>
          <t>Personeelskosten</t>
        </is>
      </c>
      <c r="E249" s="6" t="n">
        <v>85879.13</v>
      </c>
      <c r="F249" s="6" t="n">
        <v>0</v>
      </c>
      <c r="G249" s="6">
        <f>IF(D249="Omzet",E249,-E249)</f>
        <v/>
      </c>
    </row>
    <row r="250">
      <c r="A250" t="n">
        <v>2025</v>
      </c>
      <c r="B250" t="n">
        <v>9</v>
      </c>
      <c r="C250" t="inlineStr">
        <is>
          <t>400 Service en onderhoud</t>
        </is>
      </c>
      <c r="D250" t="inlineStr">
        <is>
          <t>Vervoerskosten</t>
        </is>
      </c>
      <c r="E250" s="6" t="n">
        <v>12432.88</v>
      </c>
      <c r="F250" s="6" t="n">
        <v>0</v>
      </c>
      <c r="G250" s="6">
        <f>IF(D250="Omzet",E250,-E250)</f>
        <v/>
      </c>
    </row>
    <row r="251">
      <c r="A251" t="n">
        <v>2025</v>
      </c>
      <c r="B251" t="n">
        <v>9</v>
      </c>
      <c r="C251" t="inlineStr">
        <is>
          <t>500 Werkplaats en magazijn</t>
        </is>
      </c>
      <c r="D251" t="inlineStr">
        <is>
          <t>Algemene kosten</t>
        </is>
      </c>
      <c r="E251" s="6" t="n">
        <v>193.55</v>
      </c>
      <c r="F251" s="6" t="n">
        <v>0</v>
      </c>
      <c r="G251" s="6">
        <f>IF(D251="Omzet",E251,-E251)</f>
        <v/>
      </c>
    </row>
    <row r="252">
      <c r="A252" t="n">
        <v>2025</v>
      </c>
      <c r="B252" t="n">
        <v>9</v>
      </c>
      <c r="C252" t="inlineStr">
        <is>
          <t>500 Werkplaats en magazijn</t>
        </is>
      </c>
      <c r="D252" t="inlineStr">
        <is>
          <t>Huisvestingskosten</t>
        </is>
      </c>
      <c r="E252" s="6" t="n">
        <v>6518.22</v>
      </c>
      <c r="F252" s="6" t="n">
        <v>0</v>
      </c>
      <c r="G252" s="6">
        <f>IF(D252="Omzet",E252,-E252)</f>
        <v/>
      </c>
    </row>
    <row r="253">
      <c r="A253" t="n">
        <v>2025</v>
      </c>
      <c r="B253" t="n">
        <v>9</v>
      </c>
      <c r="C253" t="inlineStr">
        <is>
          <t>500 Werkplaats en magazijn</t>
        </is>
      </c>
      <c r="D253" t="inlineStr">
        <is>
          <t>Kostprijs</t>
        </is>
      </c>
      <c r="E253" s="6" t="n">
        <v>32029.33</v>
      </c>
      <c r="F253" s="6" t="n">
        <v>0</v>
      </c>
      <c r="G253" s="6">
        <f>IF(D253="Omzet",E253,-E253)</f>
        <v/>
      </c>
    </row>
    <row r="254">
      <c r="A254" t="n">
        <v>2025</v>
      </c>
      <c r="B254" t="n">
        <v>9</v>
      </c>
      <c r="C254" t="inlineStr">
        <is>
          <t>500 Werkplaats en magazijn</t>
        </is>
      </c>
      <c r="D254" t="inlineStr">
        <is>
          <t>Omzet</t>
        </is>
      </c>
      <c r="E254" s="6" t="n">
        <v>46599.58</v>
      </c>
      <c r="F254" s="6" t="n">
        <v>0</v>
      </c>
      <c r="G254" s="6">
        <f>IF(D254="Omzet",E254,-E254)</f>
        <v/>
      </c>
    </row>
    <row r="255">
      <c r="A255" t="n">
        <v>2025</v>
      </c>
      <c r="B255" t="n">
        <v>9</v>
      </c>
      <c r="C255" t="inlineStr">
        <is>
          <t>500 Werkplaats en magazijn</t>
        </is>
      </c>
      <c r="D255" t="inlineStr">
        <is>
          <t>Personeelskosten</t>
        </is>
      </c>
      <c r="E255" s="6" t="n">
        <v>23398.09</v>
      </c>
      <c r="F255" s="6" t="n">
        <v>0</v>
      </c>
      <c r="G255" s="6">
        <f>IF(D255="Omzet",E255,-E255)</f>
        <v/>
      </c>
    </row>
    <row r="256">
      <c r="A256" t="n">
        <v>2025</v>
      </c>
      <c r="B256" t="n">
        <v>9</v>
      </c>
      <c r="C256" t="inlineStr">
        <is>
          <t>500 Werkplaats en magazijn</t>
        </is>
      </c>
      <c r="D256" t="inlineStr">
        <is>
          <t>Vervoerskosten</t>
        </is>
      </c>
      <c r="E256" s="6" t="n">
        <v>952.75</v>
      </c>
      <c r="F256" s="6" t="n">
        <v>0</v>
      </c>
      <c r="G256" s="6">
        <f>IF(D256="Omzet",E256,-E256)</f>
        <v/>
      </c>
    </row>
    <row r="257">
      <c r="A257" t="n">
        <v>2025</v>
      </c>
      <c r="B257" t="n">
        <v>10</v>
      </c>
      <c r="C257" t="inlineStr">
        <is>
          <t>100 Directie en staf</t>
        </is>
      </c>
      <c r="D257" t="inlineStr">
        <is>
          <t>Afschrijvingen</t>
        </is>
      </c>
      <c r="E257" s="6" t="n">
        <v>8300</v>
      </c>
      <c r="F257" s="6" t="n">
        <v>0</v>
      </c>
      <c r="G257" s="6">
        <f>IF(D257="Omzet",E257,-E257)</f>
        <v/>
      </c>
    </row>
    <row r="258">
      <c r="A258" t="n">
        <v>2025</v>
      </c>
      <c r="B258" t="n">
        <v>10</v>
      </c>
      <c r="C258" t="inlineStr">
        <is>
          <t>100 Directie en staf</t>
        </is>
      </c>
      <c r="D258" t="inlineStr">
        <is>
          <t>Algemene kosten</t>
        </is>
      </c>
      <c r="E258" s="6" t="n">
        <v>27457.64</v>
      </c>
      <c r="F258" s="6" t="n">
        <v>0</v>
      </c>
      <c r="G258" s="6">
        <f>IF(D258="Omzet",E258,-E258)</f>
        <v/>
      </c>
    </row>
    <row r="259">
      <c r="A259" t="n">
        <v>2025</v>
      </c>
      <c r="B259" t="n">
        <v>10</v>
      </c>
      <c r="C259" t="inlineStr">
        <is>
          <t>100 Directie en staf</t>
        </is>
      </c>
      <c r="D259" t="inlineStr">
        <is>
          <t>Financiële lasten</t>
        </is>
      </c>
      <c r="E259" s="6" t="n">
        <v>2517.7</v>
      </c>
      <c r="F259" s="6" t="n">
        <v>0</v>
      </c>
      <c r="G259" s="6">
        <f>IF(D259="Omzet",E259,-E259)</f>
        <v/>
      </c>
    </row>
    <row r="260">
      <c r="A260" t="n">
        <v>2025</v>
      </c>
      <c r="B260" t="n">
        <v>10</v>
      </c>
      <c r="C260" t="inlineStr">
        <is>
          <t>100 Directie en staf</t>
        </is>
      </c>
      <c r="D260" t="inlineStr">
        <is>
          <t>Huisvestingskosten</t>
        </is>
      </c>
      <c r="E260" s="6" t="n">
        <v>10538.35</v>
      </c>
      <c r="F260" s="6" t="n">
        <v>0</v>
      </c>
      <c r="G260" s="6">
        <f>IF(D260="Omzet",E260,-E260)</f>
        <v/>
      </c>
    </row>
    <row r="261">
      <c r="A261" t="n">
        <v>2025</v>
      </c>
      <c r="B261" t="n">
        <v>10</v>
      </c>
      <c r="C261" t="inlineStr">
        <is>
          <t>100 Directie en staf</t>
        </is>
      </c>
      <c r="D261" t="inlineStr">
        <is>
          <t>Personeelskosten</t>
        </is>
      </c>
      <c r="E261" s="6" t="n">
        <v>69090.03999999999</v>
      </c>
      <c r="F261" s="6" t="n">
        <v>0</v>
      </c>
      <c r="G261" s="6">
        <f>IF(D261="Omzet",E261,-E261)</f>
        <v/>
      </c>
    </row>
    <row r="262">
      <c r="A262" t="n">
        <v>2025</v>
      </c>
      <c r="B262" t="n">
        <v>10</v>
      </c>
      <c r="C262" t="inlineStr">
        <is>
          <t>100 Directie en staf</t>
        </is>
      </c>
      <c r="D262" t="inlineStr">
        <is>
          <t>Verkoopkosten</t>
        </is>
      </c>
      <c r="E262" s="6" t="n">
        <v>962.37</v>
      </c>
      <c r="F262" s="6" t="n">
        <v>0</v>
      </c>
      <c r="G262" s="6">
        <f>IF(D262="Omzet",E262,-E262)</f>
        <v/>
      </c>
    </row>
    <row r="263">
      <c r="A263" t="n">
        <v>2025</v>
      </c>
      <c r="B263" t="n">
        <v>10</v>
      </c>
      <c r="C263" t="inlineStr">
        <is>
          <t>100 Directie en staf</t>
        </is>
      </c>
      <c r="D263" t="inlineStr">
        <is>
          <t>Vervoerskosten</t>
        </is>
      </c>
      <c r="E263" s="6" t="n">
        <v>1983.64</v>
      </c>
      <c r="F263" s="6" t="n">
        <v>0</v>
      </c>
      <c r="G263" s="6">
        <f>IF(D263="Omzet",E263,-E263)</f>
        <v/>
      </c>
    </row>
    <row r="264">
      <c r="A264" t="n">
        <v>2025</v>
      </c>
      <c r="B264" t="n">
        <v>10</v>
      </c>
      <c r="C264" t="inlineStr">
        <is>
          <t>200 Projecten utiliteit</t>
        </is>
      </c>
      <c r="D264" t="inlineStr">
        <is>
          <t>Algemene kosten</t>
        </is>
      </c>
      <c r="E264" s="6" t="n">
        <v>774.1900000000001</v>
      </c>
      <c r="F264" s="6" t="n">
        <v>0</v>
      </c>
      <c r="G264" s="6">
        <f>IF(D264="Omzet",E264,-E264)</f>
        <v/>
      </c>
    </row>
    <row r="265">
      <c r="A265" t="n">
        <v>2025</v>
      </c>
      <c r="B265" t="n">
        <v>10</v>
      </c>
      <c r="C265" t="inlineStr">
        <is>
          <t>200 Projecten utiliteit</t>
        </is>
      </c>
      <c r="D265" t="inlineStr">
        <is>
          <t>Kostprijs</t>
        </is>
      </c>
      <c r="E265" s="6" t="n">
        <v>135103.21</v>
      </c>
      <c r="F265" s="6" t="n">
        <v>0</v>
      </c>
      <c r="G265" s="6">
        <f>IF(D265="Omzet",E265,-E265)</f>
        <v/>
      </c>
    </row>
    <row r="266">
      <c r="A266" t="n">
        <v>2025</v>
      </c>
      <c r="B266" t="n">
        <v>10</v>
      </c>
      <c r="C266" t="inlineStr">
        <is>
          <t>200 Projecten utiliteit</t>
        </is>
      </c>
      <c r="D266" t="inlineStr">
        <is>
          <t>Omzet</t>
        </is>
      </c>
      <c r="E266" s="6" t="n">
        <v>336376.15</v>
      </c>
      <c r="F266" s="6" t="n">
        <v>0</v>
      </c>
      <c r="G266" s="6">
        <f>IF(D266="Omzet",E266,-E266)</f>
        <v/>
      </c>
    </row>
    <row r="267">
      <c r="A267" t="n">
        <v>2025</v>
      </c>
      <c r="B267" t="n">
        <v>10</v>
      </c>
      <c r="C267" t="inlineStr">
        <is>
          <t>200 Projecten utiliteit</t>
        </is>
      </c>
      <c r="D267" t="inlineStr">
        <is>
          <t>Personeelskosten</t>
        </is>
      </c>
      <c r="E267" s="6" t="n">
        <v>108791.75</v>
      </c>
      <c r="F267" s="6" t="n">
        <v>0</v>
      </c>
      <c r="G267" s="6">
        <f>IF(D267="Omzet",E267,-E267)</f>
        <v/>
      </c>
    </row>
    <row r="268">
      <c r="A268" t="n">
        <v>2025</v>
      </c>
      <c r="B268" t="n">
        <v>10</v>
      </c>
      <c r="C268" t="inlineStr">
        <is>
          <t>200 Projecten utiliteit</t>
        </is>
      </c>
      <c r="D268" t="inlineStr">
        <is>
          <t>Vervoerskosten</t>
        </is>
      </c>
      <c r="E268" s="6" t="n">
        <v>12119.67</v>
      </c>
      <c r="F268" s="6" t="n">
        <v>0</v>
      </c>
      <c r="G268" s="6">
        <f>IF(D268="Omzet",E268,-E268)</f>
        <v/>
      </c>
    </row>
    <row r="269">
      <c r="A269" t="n">
        <v>2025</v>
      </c>
      <c r="B269" t="n">
        <v>10</v>
      </c>
      <c r="C269" t="inlineStr">
        <is>
          <t>300 Projecten woningbouw</t>
        </is>
      </c>
      <c r="D269" t="inlineStr">
        <is>
          <t>Algemene kosten</t>
        </is>
      </c>
      <c r="E269" s="6" t="n">
        <v>503.23</v>
      </c>
      <c r="F269" s="6" t="n">
        <v>0</v>
      </c>
      <c r="G269" s="6">
        <f>IF(D269="Omzet",E269,-E269)</f>
        <v/>
      </c>
    </row>
    <row r="270">
      <c r="A270" t="n">
        <v>2025</v>
      </c>
      <c r="B270" t="n">
        <v>10</v>
      </c>
      <c r="C270" t="inlineStr">
        <is>
          <t>300 Projecten woningbouw</t>
        </is>
      </c>
      <c r="D270" t="inlineStr">
        <is>
          <t>Kostprijs</t>
        </is>
      </c>
      <c r="E270" s="6" t="n">
        <v>88596.47</v>
      </c>
      <c r="F270" s="6" t="n">
        <v>0</v>
      </c>
      <c r="G270" s="6">
        <f>IF(D270="Omzet",E270,-E270)</f>
        <v/>
      </c>
    </row>
    <row r="271">
      <c r="A271" t="n">
        <v>2025</v>
      </c>
      <c r="B271" t="n">
        <v>10</v>
      </c>
      <c r="C271" t="inlineStr">
        <is>
          <t>300 Projecten woningbouw</t>
        </is>
      </c>
      <c r="D271" t="inlineStr">
        <is>
          <t>Omzet</t>
        </is>
      </c>
      <c r="E271" s="6" t="n">
        <v>204891.76</v>
      </c>
      <c r="F271" s="6" t="n">
        <v>0</v>
      </c>
      <c r="G271" s="6">
        <f>IF(D271="Omzet",E271,-E271)</f>
        <v/>
      </c>
    </row>
    <row r="272">
      <c r="A272" t="n">
        <v>2025</v>
      </c>
      <c r="B272" t="n">
        <v>10</v>
      </c>
      <c r="C272" t="inlineStr">
        <is>
          <t>300 Projecten woningbouw</t>
        </is>
      </c>
      <c r="D272" t="inlineStr">
        <is>
          <t>Personeelskosten</t>
        </is>
      </c>
      <c r="E272" s="6" t="n">
        <v>72502.58</v>
      </c>
      <c r="F272" s="6" t="n">
        <v>0</v>
      </c>
      <c r="G272" s="6">
        <f>IF(D272="Omzet",E272,-E272)</f>
        <v/>
      </c>
    </row>
    <row r="273">
      <c r="A273" t="n">
        <v>2025</v>
      </c>
      <c r="B273" t="n">
        <v>10</v>
      </c>
      <c r="C273" t="inlineStr">
        <is>
          <t>300 Projecten woningbouw</t>
        </is>
      </c>
      <c r="D273" t="inlineStr">
        <is>
          <t>Vervoerskosten</t>
        </is>
      </c>
      <c r="E273" s="6" t="n">
        <v>8849.02</v>
      </c>
      <c r="F273" s="6" t="n">
        <v>0</v>
      </c>
      <c r="G273" s="6">
        <f>IF(D273="Omzet",E273,-E273)</f>
        <v/>
      </c>
    </row>
    <row r="274">
      <c r="A274" t="n">
        <v>2025</v>
      </c>
      <c r="B274" t="n">
        <v>10</v>
      </c>
      <c r="C274" t="inlineStr">
        <is>
          <t>400 Service en onderhoud</t>
        </is>
      </c>
      <c r="D274" t="inlineStr">
        <is>
          <t>Algemene kosten</t>
        </is>
      </c>
      <c r="E274" s="6" t="n">
        <v>580.65</v>
      </c>
      <c r="F274" s="6" t="n">
        <v>0</v>
      </c>
      <c r="G274" s="6">
        <f>IF(D274="Omzet",E274,-E274)</f>
        <v/>
      </c>
    </row>
    <row r="275">
      <c r="A275" t="n">
        <v>2025</v>
      </c>
      <c r="B275" t="n">
        <v>10</v>
      </c>
      <c r="C275" t="inlineStr">
        <is>
          <t>400 Service en onderhoud</t>
        </is>
      </c>
      <c r="D275" t="inlineStr">
        <is>
          <t>Kostprijs</t>
        </is>
      </c>
      <c r="E275" s="6" t="n">
        <v>29188.4</v>
      </c>
      <c r="F275" s="6" t="n">
        <v>0</v>
      </c>
      <c r="G275" s="6">
        <f>IF(D275="Omzet",E275,-E275)</f>
        <v/>
      </c>
    </row>
    <row r="276">
      <c r="A276" t="n">
        <v>2025</v>
      </c>
      <c r="B276" t="n">
        <v>10</v>
      </c>
      <c r="C276" t="inlineStr">
        <is>
          <t>400 Service en onderhoud</t>
        </is>
      </c>
      <c r="D276" t="inlineStr">
        <is>
          <t>Omzet</t>
        </is>
      </c>
      <c r="E276" s="6" t="n">
        <v>208584.78</v>
      </c>
      <c r="F276" s="6" t="n">
        <v>0</v>
      </c>
      <c r="G276" s="6">
        <f>IF(D276="Omzet",E276,-E276)</f>
        <v/>
      </c>
    </row>
    <row r="277">
      <c r="A277" t="n">
        <v>2025</v>
      </c>
      <c r="B277" t="n">
        <v>10</v>
      </c>
      <c r="C277" t="inlineStr">
        <is>
          <t>400 Service en onderhoud</t>
        </is>
      </c>
      <c r="D277" t="inlineStr">
        <is>
          <t>Personeelskosten</t>
        </is>
      </c>
      <c r="E277" s="6" t="n">
        <v>80434.07000000001</v>
      </c>
      <c r="F277" s="6" t="n">
        <v>0</v>
      </c>
      <c r="G277" s="6">
        <f>IF(D277="Omzet",E277,-E277)</f>
        <v/>
      </c>
    </row>
    <row r="278">
      <c r="A278" t="n">
        <v>2025</v>
      </c>
      <c r="B278" t="n">
        <v>10</v>
      </c>
      <c r="C278" t="inlineStr">
        <is>
          <t>400 Service en onderhoud</t>
        </is>
      </c>
      <c r="D278" t="inlineStr">
        <is>
          <t>Vervoerskosten</t>
        </is>
      </c>
      <c r="E278" s="6" t="n">
        <v>11710.15</v>
      </c>
      <c r="F278" s="6" t="n">
        <v>0</v>
      </c>
      <c r="G278" s="6">
        <f>IF(D278="Omzet",E278,-E278)</f>
        <v/>
      </c>
    </row>
    <row r="279">
      <c r="A279" t="n">
        <v>2025</v>
      </c>
      <c r="B279" t="n">
        <v>10</v>
      </c>
      <c r="C279" t="inlineStr">
        <is>
          <t>500 Werkplaats en magazijn</t>
        </is>
      </c>
      <c r="D279" t="inlineStr">
        <is>
          <t>Algemene kosten</t>
        </is>
      </c>
      <c r="E279" s="6" t="n">
        <v>193.55</v>
      </c>
      <c r="F279" s="6" t="n">
        <v>0</v>
      </c>
      <c r="G279" s="6">
        <f>IF(D279="Omzet",E279,-E279)</f>
        <v/>
      </c>
    </row>
    <row r="280">
      <c r="A280" t="n">
        <v>2025</v>
      </c>
      <c r="B280" t="n">
        <v>10</v>
      </c>
      <c r="C280" t="inlineStr">
        <is>
          <t>500 Werkplaats en magazijn</t>
        </is>
      </c>
      <c r="D280" t="inlineStr">
        <is>
          <t>Huisvestingskosten</t>
        </is>
      </c>
      <c r="E280" s="6" t="n">
        <v>7025.57</v>
      </c>
      <c r="F280" s="6" t="n">
        <v>0</v>
      </c>
      <c r="G280" s="6">
        <f>IF(D280="Omzet",E280,-E280)</f>
        <v/>
      </c>
    </row>
    <row r="281">
      <c r="A281" t="n">
        <v>2025</v>
      </c>
      <c r="B281" t="n">
        <v>10</v>
      </c>
      <c r="C281" t="inlineStr">
        <is>
          <t>500 Werkplaats en magazijn</t>
        </is>
      </c>
      <c r="D281" t="inlineStr">
        <is>
          <t>Kostprijs</t>
        </is>
      </c>
      <c r="E281" s="6" t="n">
        <v>38683.42</v>
      </c>
      <c r="F281" s="6" t="n">
        <v>0</v>
      </c>
      <c r="G281" s="6">
        <f>IF(D281="Omzet",E281,-E281)</f>
        <v/>
      </c>
    </row>
    <row r="282">
      <c r="A282" t="n">
        <v>2025</v>
      </c>
      <c r="B282" t="n">
        <v>10</v>
      </c>
      <c r="C282" t="inlineStr">
        <is>
          <t>500 Werkplaats en magazijn</t>
        </is>
      </c>
      <c r="D282" t="inlineStr">
        <is>
          <t>Omzet</t>
        </is>
      </c>
      <c r="E282" s="6" t="n">
        <v>56686.4</v>
      </c>
      <c r="F282" s="6" t="n">
        <v>0</v>
      </c>
      <c r="G282" s="6">
        <f>IF(D282="Omzet",E282,-E282)</f>
        <v/>
      </c>
    </row>
    <row r="283">
      <c r="A283" t="n">
        <v>2025</v>
      </c>
      <c r="B283" t="n">
        <v>10</v>
      </c>
      <c r="C283" t="inlineStr">
        <is>
          <t>500 Werkplaats en magazijn</t>
        </is>
      </c>
      <c r="D283" t="inlineStr">
        <is>
          <t>Personeelskosten</t>
        </is>
      </c>
      <c r="E283" s="6" t="n">
        <v>23221.82</v>
      </c>
      <c r="F283" s="6" t="n">
        <v>0</v>
      </c>
      <c r="G283" s="6">
        <f>IF(D283="Omzet",E283,-E283)</f>
        <v/>
      </c>
    </row>
    <row r="284">
      <c r="A284" t="n">
        <v>2025</v>
      </c>
      <c r="B284" t="n">
        <v>10</v>
      </c>
      <c r="C284" t="inlineStr">
        <is>
          <t>500 Werkplaats en magazijn</t>
        </is>
      </c>
      <c r="D284" t="inlineStr">
        <is>
          <t>Vervoerskosten</t>
        </is>
      </c>
      <c r="E284" s="6" t="n">
        <v>945.46</v>
      </c>
      <c r="F284" s="6" t="n">
        <v>0</v>
      </c>
      <c r="G284" s="6">
        <f>IF(D284="Omzet",E284,-E284)</f>
        <v/>
      </c>
    </row>
    <row r="285">
      <c r="A285" t="n">
        <v>2025</v>
      </c>
      <c r="B285" t="n">
        <v>11</v>
      </c>
      <c r="C285" t="inlineStr">
        <is>
          <t>(geen kostenplaats)</t>
        </is>
      </c>
      <c r="D285" t="inlineStr">
        <is>
          <t>Kostprijs</t>
        </is>
      </c>
      <c r="E285" s="6" t="n">
        <v>1614.19</v>
      </c>
      <c r="F285" s="6" t="n">
        <v>0</v>
      </c>
      <c r="G285" s="6">
        <f>IF(D285="Omzet",E285,-E285)</f>
        <v/>
      </c>
    </row>
    <row r="286">
      <c r="A286" t="n">
        <v>2025</v>
      </c>
      <c r="B286" t="n">
        <v>11</v>
      </c>
      <c r="C286" t="inlineStr">
        <is>
          <t>100 Directie en staf</t>
        </is>
      </c>
      <c r="D286" t="inlineStr">
        <is>
          <t>Afschrijvingen</t>
        </is>
      </c>
      <c r="E286" s="6" t="n">
        <v>8300</v>
      </c>
      <c r="F286" s="6" t="n">
        <v>0</v>
      </c>
      <c r="G286" s="6">
        <f>IF(D286="Omzet",E286,-E286)</f>
        <v/>
      </c>
    </row>
    <row r="287">
      <c r="A287" t="n">
        <v>2025</v>
      </c>
      <c r="B287" t="n">
        <v>11</v>
      </c>
      <c r="C287" t="inlineStr">
        <is>
          <t>100 Directie en staf</t>
        </is>
      </c>
      <c r="D287" t="inlineStr">
        <is>
          <t>Algemene kosten</t>
        </is>
      </c>
      <c r="E287" s="6" t="n">
        <v>8621.799999999999</v>
      </c>
      <c r="F287" s="6" t="n">
        <v>0</v>
      </c>
      <c r="G287" s="6">
        <f>IF(D287="Omzet",E287,-E287)</f>
        <v/>
      </c>
    </row>
    <row r="288">
      <c r="A288" t="n">
        <v>2025</v>
      </c>
      <c r="B288" t="n">
        <v>11</v>
      </c>
      <c r="C288" t="inlineStr">
        <is>
          <t>100 Directie en staf</t>
        </is>
      </c>
      <c r="D288" t="inlineStr">
        <is>
          <t>Financiële lasten</t>
        </is>
      </c>
      <c r="E288" s="6" t="n">
        <v>2453.11</v>
      </c>
      <c r="F288" s="6" t="n">
        <v>0</v>
      </c>
      <c r="G288" s="6">
        <f>IF(D288="Omzet",E288,-E288)</f>
        <v/>
      </c>
    </row>
    <row r="289">
      <c r="A289" t="n">
        <v>2025</v>
      </c>
      <c r="B289" t="n">
        <v>11</v>
      </c>
      <c r="C289" t="inlineStr">
        <is>
          <t>100 Directie en staf</t>
        </is>
      </c>
      <c r="D289" t="inlineStr">
        <is>
          <t>Huisvestingskosten</t>
        </is>
      </c>
      <c r="E289" s="6" t="n">
        <v>11028.55</v>
      </c>
      <c r="F289" s="6" t="n">
        <v>0</v>
      </c>
      <c r="G289" s="6">
        <f>IF(D289="Omzet",E289,-E289)</f>
        <v/>
      </c>
    </row>
    <row r="290">
      <c r="A290" t="n">
        <v>2025</v>
      </c>
      <c r="B290" t="n">
        <v>11</v>
      </c>
      <c r="C290" t="inlineStr">
        <is>
          <t>100 Directie en staf</t>
        </is>
      </c>
      <c r="D290" t="inlineStr">
        <is>
          <t>Personeelskosten</t>
        </is>
      </c>
      <c r="E290" s="6" t="n">
        <v>69189.53</v>
      </c>
      <c r="F290" s="6" t="n">
        <v>0</v>
      </c>
      <c r="G290" s="6">
        <f>IF(D290="Omzet",E290,-E290)</f>
        <v/>
      </c>
    </row>
    <row r="291">
      <c r="A291" t="n">
        <v>2025</v>
      </c>
      <c r="B291" t="n">
        <v>11</v>
      </c>
      <c r="C291" t="inlineStr">
        <is>
          <t>100 Directie en staf</t>
        </is>
      </c>
      <c r="D291" t="inlineStr">
        <is>
          <t>Verkoopkosten</t>
        </is>
      </c>
      <c r="E291" s="6" t="n">
        <v>388.66</v>
      </c>
      <c r="F291" s="6" t="n">
        <v>0</v>
      </c>
      <c r="G291" s="6">
        <f>IF(D291="Omzet",E291,-E291)</f>
        <v/>
      </c>
    </row>
    <row r="292">
      <c r="A292" t="n">
        <v>2025</v>
      </c>
      <c r="B292" t="n">
        <v>11</v>
      </c>
      <c r="C292" t="inlineStr">
        <is>
          <t>100 Directie en staf</t>
        </is>
      </c>
      <c r="D292" t="inlineStr">
        <is>
          <t>Vervoerskosten</t>
        </is>
      </c>
      <c r="E292" s="6" t="n">
        <v>2013.47</v>
      </c>
      <c r="F292" s="6" t="n">
        <v>0</v>
      </c>
      <c r="G292" s="6">
        <f>IF(D292="Omzet",E292,-E292)</f>
        <v/>
      </c>
    </row>
    <row r="293">
      <c r="A293" t="n">
        <v>2025</v>
      </c>
      <c r="B293" t="n">
        <v>11</v>
      </c>
      <c r="C293" t="inlineStr">
        <is>
          <t>200 Projecten utiliteit</t>
        </is>
      </c>
      <c r="D293" t="inlineStr">
        <is>
          <t>Algemene kosten</t>
        </is>
      </c>
      <c r="E293" s="6" t="n">
        <v>774.1900000000001</v>
      </c>
      <c r="F293" s="6" t="n">
        <v>0</v>
      </c>
      <c r="G293" s="6">
        <f>IF(D293="Omzet",E293,-E293)</f>
        <v/>
      </c>
    </row>
    <row r="294">
      <c r="A294" t="n">
        <v>2025</v>
      </c>
      <c r="B294" t="n">
        <v>11</v>
      </c>
      <c r="C294" t="inlineStr">
        <is>
          <t>200 Projecten utiliteit</t>
        </is>
      </c>
      <c r="D294" t="inlineStr">
        <is>
          <t>Kostprijs</t>
        </is>
      </c>
      <c r="E294" s="6" t="n">
        <v>159527.04</v>
      </c>
      <c r="F294" s="6" t="n">
        <v>0</v>
      </c>
      <c r="G294" s="6">
        <f>IF(D294="Omzet",E294,-E294)</f>
        <v/>
      </c>
    </row>
    <row r="295">
      <c r="A295" t="n">
        <v>2025</v>
      </c>
      <c r="B295" t="n">
        <v>11</v>
      </c>
      <c r="C295" t="inlineStr">
        <is>
          <t>200 Projecten utiliteit</t>
        </is>
      </c>
      <c r="D295" t="inlineStr">
        <is>
          <t>Omzet</t>
        </is>
      </c>
      <c r="E295" s="6" t="n">
        <v>383217.44</v>
      </c>
      <c r="F295" s="6" t="n">
        <v>0</v>
      </c>
      <c r="G295" s="6">
        <f>IF(D295="Omzet",E295,-E295)</f>
        <v/>
      </c>
    </row>
    <row r="296">
      <c r="A296" t="n">
        <v>2025</v>
      </c>
      <c r="B296" t="n">
        <v>11</v>
      </c>
      <c r="C296" t="inlineStr">
        <is>
          <t>200 Projecten utiliteit</t>
        </is>
      </c>
      <c r="D296" t="inlineStr">
        <is>
          <t>Personeelskosten</t>
        </is>
      </c>
      <c r="E296" s="6" t="n">
        <v>115616.71</v>
      </c>
      <c r="F296" s="6" t="n">
        <v>0</v>
      </c>
      <c r="G296" s="6">
        <f>IF(D296="Omzet",E296,-E296)</f>
        <v/>
      </c>
    </row>
    <row r="297">
      <c r="A297" t="n">
        <v>2025</v>
      </c>
      <c r="B297" t="n">
        <v>11</v>
      </c>
      <c r="C297" t="inlineStr">
        <is>
          <t>200 Projecten utiliteit</t>
        </is>
      </c>
      <c r="D297" t="inlineStr">
        <is>
          <t>Vervoerskosten</t>
        </is>
      </c>
      <c r="E297" s="6" t="n">
        <v>12356</v>
      </c>
      <c r="F297" s="6" t="n">
        <v>0</v>
      </c>
      <c r="G297" s="6">
        <f>IF(D297="Omzet",E297,-E297)</f>
        <v/>
      </c>
    </row>
    <row r="298">
      <c r="A298" t="n">
        <v>2025</v>
      </c>
      <c r="B298" t="n">
        <v>11</v>
      </c>
      <c r="C298" t="inlineStr">
        <is>
          <t>300 Projecten woningbouw</t>
        </is>
      </c>
      <c r="D298" t="inlineStr">
        <is>
          <t>Algemene kosten</t>
        </is>
      </c>
      <c r="E298" s="6" t="n">
        <v>503.23</v>
      </c>
      <c r="F298" s="6" t="n">
        <v>0</v>
      </c>
      <c r="G298" s="6">
        <f>IF(D298="Omzet",E298,-E298)</f>
        <v/>
      </c>
    </row>
    <row r="299">
      <c r="A299" t="n">
        <v>2025</v>
      </c>
      <c r="B299" t="n">
        <v>11</v>
      </c>
      <c r="C299" t="inlineStr">
        <is>
          <t>300 Projecten woningbouw</t>
        </is>
      </c>
      <c r="D299" t="inlineStr">
        <is>
          <t>Kostprijs</t>
        </is>
      </c>
      <c r="E299" s="6" t="n">
        <v>92786.85000000001</v>
      </c>
      <c r="F299" s="6" t="n">
        <v>0</v>
      </c>
      <c r="G299" s="6">
        <f>IF(D299="Omzet",E299,-E299)</f>
        <v/>
      </c>
    </row>
    <row r="300">
      <c r="A300" t="n">
        <v>2025</v>
      </c>
      <c r="B300" t="n">
        <v>11</v>
      </c>
      <c r="C300" t="inlineStr">
        <is>
          <t>300 Projecten woningbouw</t>
        </is>
      </c>
      <c r="D300" t="inlineStr">
        <is>
          <t>Omzet</t>
        </is>
      </c>
      <c r="E300" s="6" t="n">
        <v>218394.16</v>
      </c>
      <c r="F300" s="6" t="n">
        <v>0</v>
      </c>
      <c r="G300" s="6">
        <f>IF(D300="Omzet",E300,-E300)</f>
        <v/>
      </c>
    </row>
    <row r="301">
      <c r="A301" t="n">
        <v>2025</v>
      </c>
      <c r="B301" t="n">
        <v>11</v>
      </c>
      <c r="C301" t="inlineStr">
        <is>
          <t>300 Projecten woningbouw</t>
        </is>
      </c>
      <c r="D301" t="inlineStr">
        <is>
          <t>Personeelskosten</t>
        </is>
      </c>
      <c r="E301" s="6" t="n">
        <v>69928.10000000001</v>
      </c>
      <c r="F301" s="6" t="n">
        <v>0</v>
      </c>
      <c r="G301" s="6">
        <f>IF(D301="Omzet",E301,-E301)</f>
        <v/>
      </c>
    </row>
    <row r="302">
      <c r="A302" t="n">
        <v>2025</v>
      </c>
      <c r="B302" t="n">
        <v>11</v>
      </c>
      <c r="C302" t="inlineStr">
        <is>
          <t>300 Projecten woningbouw</t>
        </is>
      </c>
      <c r="D302" t="inlineStr">
        <is>
          <t>Vervoerskosten</t>
        </is>
      </c>
      <c r="E302" s="6" t="n">
        <v>10395.39</v>
      </c>
      <c r="F302" s="6" t="n">
        <v>0</v>
      </c>
      <c r="G302" s="6">
        <f>IF(D302="Omzet",E302,-E302)</f>
        <v/>
      </c>
    </row>
    <row r="303">
      <c r="A303" t="n">
        <v>2025</v>
      </c>
      <c r="B303" t="n">
        <v>11</v>
      </c>
      <c r="C303" t="inlineStr">
        <is>
          <t>400 Service en onderhoud</t>
        </is>
      </c>
      <c r="D303" t="inlineStr">
        <is>
          <t>Algemene kosten</t>
        </is>
      </c>
      <c r="E303" s="6" t="n">
        <v>580.65</v>
      </c>
      <c r="F303" s="6" t="n">
        <v>0</v>
      </c>
      <c r="G303" s="6">
        <f>IF(D303="Omzet",E303,-E303)</f>
        <v/>
      </c>
    </row>
    <row r="304">
      <c r="A304" t="n">
        <v>2025</v>
      </c>
      <c r="B304" t="n">
        <v>11</v>
      </c>
      <c r="C304" t="inlineStr">
        <is>
          <t>400 Service en onderhoud</t>
        </is>
      </c>
      <c r="D304" t="inlineStr">
        <is>
          <t>Kostprijs</t>
        </is>
      </c>
      <c r="E304" s="6" t="n">
        <v>32437.62</v>
      </c>
      <c r="F304" s="6" t="n">
        <v>0</v>
      </c>
      <c r="G304" s="6">
        <f>IF(D304="Omzet",E304,-E304)</f>
        <v/>
      </c>
    </row>
    <row r="305">
      <c r="A305" t="n">
        <v>2025</v>
      </c>
      <c r="B305" t="n">
        <v>11</v>
      </c>
      <c r="C305" t="inlineStr">
        <is>
          <t>400 Service en onderhoud</t>
        </is>
      </c>
      <c r="D305" t="inlineStr">
        <is>
          <t>Omzet</t>
        </is>
      </c>
      <c r="E305" s="6" t="n">
        <v>213899.22</v>
      </c>
      <c r="F305" s="6" t="n">
        <v>0</v>
      </c>
      <c r="G305" s="6">
        <f>IF(D305="Omzet",E305,-E305)</f>
        <v/>
      </c>
    </row>
    <row r="306">
      <c r="A306" t="n">
        <v>2025</v>
      </c>
      <c r="B306" t="n">
        <v>11</v>
      </c>
      <c r="C306" t="inlineStr">
        <is>
          <t>400 Service en onderhoud</t>
        </is>
      </c>
      <c r="D306" t="inlineStr">
        <is>
          <t>Personeelskosten</t>
        </is>
      </c>
      <c r="E306" s="6" t="n">
        <v>80387.83</v>
      </c>
      <c r="F306" s="6" t="n">
        <v>0</v>
      </c>
      <c r="G306" s="6">
        <f>IF(D306="Omzet",E306,-E306)</f>
        <v/>
      </c>
    </row>
    <row r="307">
      <c r="A307" t="n">
        <v>2025</v>
      </c>
      <c r="B307" t="n">
        <v>11</v>
      </c>
      <c r="C307" t="inlineStr">
        <is>
          <t>400 Service en onderhoud</t>
        </is>
      </c>
      <c r="D307" t="inlineStr">
        <is>
          <t>Vervoerskosten</t>
        </is>
      </c>
      <c r="E307" s="6" t="n">
        <v>10577.24</v>
      </c>
      <c r="F307" s="6" t="n">
        <v>0</v>
      </c>
      <c r="G307" s="6">
        <f>IF(D307="Omzet",E307,-E307)</f>
        <v/>
      </c>
    </row>
    <row r="308">
      <c r="A308" t="n">
        <v>2025</v>
      </c>
      <c r="B308" t="n">
        <v>11</v>
      </c>
      <c r="C308" t="inlineStr">
        <is>
          <t>500 Werkplaats en magazijn</t>
        </is>
      </c>
      <c r="D308" t="inlineStr">
        <is>
          <t>Algemene kosten</t>
        </is>
      </c>
      <c r="E308" s="6" t="n">
        <v>193.55</v>
      </c>
      <c r="F308" s="6" t="n">
        <v>0</v>
      </c>
      <c r="G308" s="6">
        <f>IF(D308="Omzet",E308,-E308)</f>
        <v/>
      </c>
    </row>
    <row r="309">
      <c r="A309" t="n">
        <v>2025</v>
      </c>
      <c r="B309" t="n">
        <v>11</v>
      </c>
      <c r="C309" t="inlineStr">
        <is>
          <t>500 Werkplaats en magazijn</t>
        </is>
      </c>
      <c r="D309" t="inlineStr">
        <is>
          <t>Huisvestingskosten</t>
        </is>
      </c>
      <c r="E309" s="6" t="n">
        <v>7352.37</v>
      </c>
      <c r="F309" s="6" t="n">
        <v>0</v>
      </c>
      <c r="G309" s="6">
        <f>IF(D309="Omzet",E309,-E309)</f>
        <v/>
      </c>
    </row>
    <row r="310">
      <c r="A310" t="n">
        <v>2025</v>
      </c>
      <c r="B310" t="n">
        <v>11</v>
      </c>
      <c r="C310" t="inlineStr">
        <is>
          <t>500 Werkplaats en magazijn</t>
        </is>
      </c>
      <c r="D310" t="inlineStr">
        <is>
          <t>Kostprijs</t>
        </is>
      </c>
      <c r="E310" s="6" t="n">
        <v>35971.96</v>
      </c>
      <c r="F310" s="6" t="n">
        <v>0</v>
      </c>
      <c r="G310" s="6">
        <f>IF(D310="Omzet",E310,-E310)</f>
        <v/>
      </c>
    </row>
    <row r="311">
      <c r="A311" t="n">
        <v>2025</v>
      </c>
      <c r="B311" t="n">
        <v>11</v>
      </c>
      <c r="C311" t="inlineStr">
        <is>
          <t>500 Werkplaats en magazijn</t>
        </is>
      </c>
      <c r="D311" t="inlineStr">
        <is>
          <t>Omzet</t>
        </is>
      </c>
      <c r="E311" s="6" t="n">
        <v>53142.61</v>
      </c>
      <c r="F311" s="6" t="n">
        <v>0</v>
      </c>
      <c r="G311" s="6">
        <f>IF(D311="Omzet",E311,-E311)</f>
        <v/>
      </c>
    </row>
    <row r="312">
      <c r="A312" t="n">
        <v>2025</v>
      </c>
      <c r="B312" t="n">
        <v>11</v>
      </c>
      <c r="C312" t="inlineStr">
        <is>
          <t>500 Werkplaats en magazijn</t>
        </is>
      </c>
      <c r="D312" t="inlineStr">
        <is>
          <t>Personeelskosten</t>
        </is>
      </c>
      <c r="E312" s="6" t="n">
        <v>23228.05</v>
      </c>
      <c r="F312" s="6" t="n">
        <v>0</v>
      </c>
      <c r="G312" s="6">
        <f>IF(D312="Omzet",E312,-E312)</f>
        <v/>
      </c>
    </row>
    <row r="313">
      <c r="A313" t="n">
        <v>2025</v>
      </c>
      <c r="B313" t="n">
        <v>11</v>
      </c>
      <c r="C313" t="inlineStr">
        <is>
          <t>500 Werkplaats en magazijn</t>
        </is>
      </c>
      <c r="D313" t="inlineStr">
        <is>
          <t>Vervoerskosten</t>
        </is>
      </c>
      <c r="E313" s="6" t="n">
        <v>1006.02</v>
      </c>
      <c r="F313" s="6" t="n">
        <v>0</v>
      </c>
      <c r="G313" s="6">
        <f>IF(D313="Omzet",E313,-E313)</f>
        <v/>
      </c>
    </row>
    <row r="314">
      <c r="A314" t="n">
        <v>2025</v>
      </c>
      <c r="B314" t="n">
        <v>12</v>
      </c>
      <c r="C314" t="inlineStr">
        <is>
          <t>100 Directie en staf</t>
        </is>
      </c>
      <c r="D314" t="inlineStr">
        <is>
          <t>Afschrijvingen</t>
        </is>
      </c>
      <c r="E314" s="6" t="n">
        <v>8300</v>
      </c>
      <c r="F314" s="6" t="n">
        <v>0</v>
      </c>
      <c r="G314" s="6">
        <f>IF(D314="Omzet",E314,-E314)</f>
        <v/>
      </c>
    </row>
    <row r="315">
      <c r="A315" t="n">
        <v>2025</v>
      </c>
      <c r="B315" t="n">
        <v>12</v>
      </c>
      <c r="C315" t="inlineStr">
        <is>
          <t>100 Directie en staf</t>
        </is>
      </c>
      <c r="D315" t="inlineStr">
        <is>
          <t>Algemene kosten</t>
        </is>
      </c>
      <c r="E315" s="6" t="n">
        <v>12327.64</v>
      </c>
      <c r="F315" s="6" t="n">
        <v>0</v>
      </c>
      <c r="G315" s="6">
        <f>IF(D315="Omzet",E315,-E315)</f>
        <v/>
      </c>
    </row>
    <row r="316">
      <c r="A316" t="n">
        <v>2025</v>
      </c>
      <c r="B316" t="n">
        <v>12</v>
      </c>
      <c r="C316" t="inlineStr">
        <is>
          <t>100 Directie en staf</t>
        </is>
      </c>
      <c r="D316" t="inlineStr">
        <is>
          <t>Financiële lasten</t>
        </is>
      </c>
      <c r="E316" s="6" t="n">
        <v>2430.95</v>
      </c>
      <c r="F316" s="6" t="n">
        <v>0</v>
      </c>
      <c r="G316" s="6">
        <f>IF(D316="Omzet",E316,-E316)</f>
        <v/>
      </c>
    </row>
    <row r="317">
      <c r="A317" t="n">
        <v>2025</v>
      </c>
      <c r="B317" t="n">
        <v>12</v>
      </c>
      <c r="C317" t="inlineStr">
        <is>
          <t>100 Directie en staf</t>
        </is>
      </c>
      <c r="D317" t="inlineStr">
        <is>
          <t>Huisvestingskosten</t>
        </is>
      </c>
      <c r="E317" s="6" t="n">
        <v>11678.6</v>
      </c>
      <c r="F317" s="6" t="n">
        <v>0</v>
      </c>
      <c r="G317" s="6">
        <f>IF(D317="Omzet",E317,-E317)</f>
        <v/>
      </c>
    </row>
    <row r="318">
      <c r="A318" t="n">
        <v>2025</v>
      </c>
      <c r="B318" t="n">
        <v>12</v>
      </c>
      <c r="C318" t="inlineStr">
        <is>
          <t>100 Directie en staf</t>
        </is>
      </c>
      <c r="D318" t="inlineStr">
        <is>
          <t>Personeelskosten</t>
        </is>
      </c>
      <c r="E318" s="6" t="n">
        <v>74492.46000000001</v>
      </c>
      <c r="F318" s="6" t="n">
        <v>0</v>
      </c>
      <c r="G318" s="6">
        <f>IF(D318="Omzet",E318,-E318)</f>
        <v/>
      </c>
    </row>
    <row r="319">
      <c r="A319" t="n">
        <v>2025</v>
      </c>
      <c r="B319" t="n">
        <v>12</v>
      </c>
      <c r="C319" t="inlineStr">
        <is>
          <t>100 Directie en staf</t>
        </is>
      </c>
      <c r="D319" t="inlineStr">
        <is>
          <t>Verkoopkosten</t>
        </is>
      </c>
      <c r="E319" s="6" t="n">
        <v>1825.75</v>
      </c>
      <c r="F319" s="6" t="n">
        <v>0</v>
      </c>
      <c r="G319" s="6">
        <f>IF(D319="Omzet",E319,-E319)</f>
        <v/>
      </c>
    </row>
    <row r="320">
      <c r="A320" t="n">
        <v>2025</v>
      </c>
      <c r="B320" t="n">
        <v>12</v>
      </c>
      <c r="C320" t="inlineStr">
        <is>
          <t>100 Directie en staf</t>
        </is>
      </c>
      <c r="D320" t="inlineStr">
        <is>
          <t>Vervoerskosten</t>
        </is>
      </c>
      <c r="E320" s="6" t="n">
        <v>2035.38</v>
      </c>
      <c r="F320" s="6" t="n">
        <v>0</v>
      </c>
      <c r="G320" s="6">
        <f>IF(D320="Omzet",E320,-E320)</f>
        <v/>
      </c>
    </row>
    <row r="321">
      <c r="A321" t="n">
        <v>2025</v>
      </c>
      <c r="B321" t="n">
        <v>12</v>
      </c>
      <c r="C321" t="inlineStr">
        <is>
          <t>200 Projecten utiliteit</t>
        </is>
      </c>
      <c r="D321" t="inlineStr">
        <is>
          <t>Algemene kosten</t>
        </is>
      </c>
      <c r="E321" s="6" t="n">
        <v>774.1900000000001</v>
      </c>
      <c r="F321" s="6" t="n">
        <v>0</v>
      </c>
      <c r="G321" s="6">
        <f>IF(D321="Omzet",E321,-E321)</f>
        <v/>
      </c>
    </row>
    <row r="322">
      <c r="A322" t="n">
        <v>2025</v>
      </c>
      <c r="B322" t="n">
        <v>12</v>
      </c>
      <c r="C322" t="inlineStr">
        <is>
          <t>200 Projecten utiliteit</t>
        </is>
      </c>
      <c r="D322" t="inlineStr">
        <is>
          <t>Kostprijs</t>
        </is>
      </c>
      <c r="E322" s="6" t="n">
        <v>193307.72</v>
      </c>
      <c r="F322" s="6" t="n">
        <v>0</v>
      </c>
      <c r="G322" s="6">
        <f>IF(D322="Omzet",E322,-E322)</f>
        <v/>
      </c>
    </row>
    <row r="323">
      <c r="A323" t="n">
        <v>2025</v>
      </c>
      <c r="B323" t="n">
        <v>12</v>
      </c>
      <c r="C323" t="inlineStr">
        <is>
          <t>200 Projecten utiliteit</t>
        </is>
      </c>
      <c r="D323" t="inlineStr">
        <is>
          <t>Omzet</t>
        </is>
      </c>
      <c r="E323" s="6" t="n">
        <v>486417.12</v>
      </c>
      <c r="F323" s="6" t="n">
        <v>0</v>
      </c>
      <c r="G323" s="6">
        <f>IF(D323="Omzet",E323,-E323)</f>
        <v/>
      </c>
    </row>
    <row r="324">
      <c r="A324" t="n">
        <v>2025</v>
      </c>
      <c r="B324" t="n">
        <v>12</v>
      </c>
      <c r="C324" t="inlineStr">
        <is>
          <t>200 Projecten utiliteit</t>
        </is>
      </c>
      <c r="D324" t="inlineStr">
        <is>
          <t>Personeelskosten</t>
        </is>
      </c>
      <c r="E324" s="6" t="n">
        <v>111903.95</v>
      </c>
      <c r="F324" s="6" t="n">
        <v>0</v>
      </c>
      <c r="G324" s="6">
        <f>IF(D324="Omzet",E324,-E324)</f>
        <v/>
      </c>
    </row>
    <row r="325">
      <c r="A325" t="n">
        <v>2025</v>
      </c>
      <c r="B325" t="n">
        <v>12</v>
      </c>
      <c r="C325" t="inlineStr">
        <is>
          <t>200 Projecten utiliteit</t>
        </is>
      </c>
      <c r="D325" t="inlineStr">
        <is>
          <t>Vervoerskosten</t>
        </is>
      </c>
      <c r="E325" s="6" t="n">
        <v>11972.76</v>
      </c>
      <c r="F325" s="6" t="n">
        <v>0</v>
      </c>
      <c r="G325" s="6">
        <f>IF(D325="Omzet",E325,-E325)</f>
        <v/>
      </c>
    </row>
    <row r="326">
      <c r="A326" t="n">
        <v>2025</v>
      </c>
      <c r="B326" t="n">
        <v>12</v>
      </c>
      <c r="C326" t="inlineStr">
        <is>
          <t>300 Projecten woningbouw</t>
        </is>
      </c>
      <c r="D326" t="inlineStr">
        <is>
          <t>Algemene kosten</t>
        </is>
      </c>
      <c r="E326" s="6" t="n">
        <v>503.23</v>
      </c>
      <c r="F326" s="6" t="n">
        <v>0</v>
      </c>
      <c r="G326" s="6">
        <f>IF(D326="Omzet",E326,-E326)</f>
        <v/>
      </c>
    </row>
    <row r="327">
      <c r="A327" t="n">
        <v>2025</v>
      </c>
      <c r="B327" t="n">
        <v>12</v>
      </c>
      <c r="C327" t="inlineStr">
        <is>
          <t>300 Projecten woningbouw</t>
        </is>
      </c>
      <c r="D327" t="inlineStr">
        <is>
          <t>Kostprijs</t>
        </is>
      </c>
      <c r="E327" s="6" t="n">
        <v>117003.27</v>
      </c>
      <c r="F327" s="6" t="n">
        <v>0</v>
      </c>
      <c r="G327" s="6">
        <f>IF(D327="Omzet",E327,-E327)</f>
        <v/>
      </c>
    </row>
    <row r="328">
      <c r="A328" t="n">
        <v>2025</v>
      </c>
      <c r="B328" t="n">
        <v>12</v>
      </c>
      <c r="C328" t="inlineStr">
        <is>
          <t>300 Projecten woningbouw</t>
        </is>
      </c>
      <c r="D328" t="inlineStr">
        <is>
          <t>Omzet</t>
        </is>
      </c>
      <c r="E328" s="6" t="n">
        <v>277014.56</v>
      </c>
      <c r="F328" s="6" t="n">
        <v>0</v>
      </c>
      <c r="G328" s="6">
        <f>IF(D328="Omzet",E328,-E328)</f>
        <v/>
      </c>
    </row>
    <row r="329">
      <c r="A329" t="n">
        <v>2025</v>
      </c>
      <c r="B329" t="n">
        <v>12</v>
      </c>
      <c r="C329" t="inlineStr">
        <is>
          <t>300 Projecten woningbouw</t>
        </is>
      </c>
      <c r="D329" t="inlineStr">
        <is>
          <t>Personeelskosten</t>
        </is>
      </c>
      <c r="E329" s="6" t="n">
        <v>67054.13</v>
      </c>
      <c r="F329" s="6" t="n">
        <v>0</v>
      </c>
      <c r="G329" s="6">
        <f>IF(D329="Omzet",E329,-E329)</f>
        <v/>
      </c>
    </row>
    <row r="330">
      <c r="A330" t="n">
        <v>2025</v>
      </c>
      <c r="B330" t="n">
        <v>12</v>
      </c>
      <c r="C330" t="inlineStr">
        <is>
          <t>300 Projecten woningbouw</t>
        </is>
      </c>
      <c r="D330" t="inlineStr">
        <is>
          <t>Vervoerskosten</t>
        </is>
      </c>
      <c r="E330" s="6" t="n">
        <v>8930.74</v>
      </c>
      <c r="F330" s="6" t="n">
        <v>0</v>
      </c>
      <c r="G330" s="6">
        <f>IF(D330="Omzet",E330,-E330)</f>
        <v/>
      </c>
    </row>
    <row r="331">
      <c r="A331" t="n">
        <v>2025</v>
      </c>
      <c r="B331" t="n">
        <v>12</v>
      </c>
      <c r="C331" t="inlineStr">
        <is>
          <t>400 Service en onderhoud</t>
        </is>
      </c>
      <c r="D331" t="inlineStr">
        <is>
          <t>Algemene kosten</t>
        </is>
      </c>
      <c r="E331" s="6" t="n">
        <v>580.65</v>
      </c>
      <c r="F331" s="6" t="n">
        <v>0</v>
      </c>
      <c r="G331" s="6">
        <f>IF(D331="Omzet",E331,-E331)</f>
        <v/>
      </c>
    </row>
    <row r="332">
      <c r="A332" t="n">
        <v>2025</v>
      </c>
      <c r="B332" t="n">
        <v>12</v>
      </c>
      <c r="C332" t="inlineStr">
        <is>
          <t>400 Service en onderhoud</t>
        </is>
      </c>
      <c r="D332" t="inlineStr">
        <is>
          <t>Kostprijs</t>
        </is>
      </c>
      <c r="E332" s="6" t="n">
        <v>31396.62</v>
      </c>
      <c r="F332" s="6" t="n">
        <v>0</v>
      </c>
      <c r="G332" s="6">
        <f>IF(D332="Omzet",E332,-E332)</f>
        <v/>
      </c>
    </row>
    <row r="333">
      <c r="A333" t="n">
        <v>2025</v>
      </c>
      <c r="B333" t="n">
        <v>12</v>
      </c>
      <c r="C333" t="inlineStr">
        <is>
          <t>400 Service en onderhoud</t>
        </is>
      </c>
      <c r="D333" t="inlineStr">
        <is>
          <t>Omzet</t>
        </is>
      </c>
      <c r="E333" s="6" t="n">
        <v>227274.37</v>
      </c>
      <c r="F333" s="6" t="n">
        <v>0</v>
      </c>
      <c r="G333" s="6">
        <f>IF(D333="Omzet",E333,-E333)</f>
        <v/>
      </c>
    </row>
    <row r="334">
      <c r="A334" t="n">
        <v>2025</v>
      </c>
      <c r="B334" t="n">
        <v>12</v>
      </c>
      <c r="C334" t="inlineStr">
        <is>
          <t>400 Service en onderhoud</t>
        </is>
      </c>
      <c r="D334" t="inlineStr">
        <is>
          <t>Personeelskosten</t>
        </is>
      </c>
      <c r="E334" s="6" t="n">
        <v>79820.67</v>
      </c>
      <c r="F334" s="6" t="n">
        <v>0</v>
      </c>
      <c r="G334" s="6">
        <f>IF(D334="Omzet",E334,-E334)</f>
        <v/>
      </c>
    </row>
    <row r="335">
      <c r="A335" t="n">
        <v>2025</v>
      </c>
      <c r="B335" t="n">
        <v>12</v>
      </c>
      <c r="C335" t="inlineStr">
        <is>
          <t>400 Service en onderhoud</t>
        </is>
      </c>
      <c r="D335" t="inlineStr">
        <is>
          <t>Vervoerskosten</t>
        </is>
      </c>
      <c r="E335" s="6" t="n">
        <v>10385.89</v>
      </c>
      <c r="F335" s="6" t="n">
        <v>0</v>
      </c>
      <c r="G335" s="6">
        <f>IF(D335="Omzet",E335,-E335)</f>
        <v/>
      </c>
    </row>
    <row r="336">
      <c r="A336" t="n">
        <v>2025</v>
      </c>
      <c r="B336" t="n">
        <v>12</v>
      </c>
      <c r="C336" t="inlineStr">
        <is>
          <t>500 Werkplaats en magazijn</t>
        </is>
      </c>
      <c r="D336" t="inlineStr">
        <is>
          <t>Algemene kosten</t>
        </is>
      </c>
      <c r="E336" s="6" t="n">
        <v>193.55</v>
      </c>
      <c r="F336" s="6" t="n">
        <v>0</v>
      </c>
      <c r="G336" s="6">
        <f>IF(D336="Omzet",E336,-E336)</f>
        <v/>
      </c>
    </row>
    <row r="337">
      <c r="A337" t="n">
        <v>2025</v>
      </c>
      <c r="B337" t="n">
        <v>12</v>
      </c>
      <c r="C337" t="inlineStr">
        <is>
          <t>500 Werkplaats en magazijn</t>
        </is>
      </c>
      <c r="D337" t="inlineStr">
        <is>
          <t>Huisvestingskosten</t>
        </is>
      </c>
      <c r="E337" s="6" t="n">
        <v>7785.73</v>
      </c>
      <c r="F337" s="6" t="n">
        <v>0</v>
      </c>
      <c r="G337" s="6">
        <f>IF(D337="Omzet",E337,-E337)</f>
        <v/>
      </c>
    </row>
    <row r="338">
      <c r="A338" t="n">
        <v>2025</v>
      </c>
      <c r="B338" t="n">
        <v>12</v>
      </c>
      <c r="C338" t="inlineStr">
        <is>
          <t>500 Werkplaats en magazijn</t>
        </is>
      </c>
      <c r="D338" t="inlineStr">
        <is>
          <t>Kostprijs</t>
        </is>
      </c>
      <c r="E338" s="6" t="n">
        <v>37200.44</v>
      </c>
      <c r="F338" s="6" t="n">
        <v>0</v>
      </c>
      <c r="G338" s="6">
        <f>IF(D338="Omzet",E338,-E338)</f>
        <v/>
      </c>
    </row>
    <row r="339">
      <c r="A339" t="n">
        <v>2025</v>
      </c>
      <c r="B339" t="n">
        <v>12</v>
      </c>
      <c r="C339" t="inlineStr">
        <is>
          <t>500 Werkplaats en magazijn</t>
        </is>
      </c>
      <c r="D339" t="inlineStr">
        <is>
          <t>Omzet</t>
        </is>
      </c>
      <c r="E339" s="6" t="n">
        <v>55647.24</v>
      </c>
      <c r="F339" s="6" t="n">
        <v>0</v>
      </c>
      <c r="G339" s="6">
        <f>IF(D339="Omzet",E339,-E339)</f>
        <v/>
      </c>
    </row>
    <row r="340">
      <c r="A340" t="n">
        <v>2025</v>
      </c>
      <c r="B340" t="n">
        <v>12</v>
      </c>
      <c r="C340" t="inlineStr">
        <is>
          <t>500 Werkplaats en magazijn</t>
        </is>
      </c>
      <c r="D340" t="inlineStr">
        <is>
          <t>Personeelskosten</t>
        </is>
      </c>
      <c r="E340" s="6" t="n">
        <v>23249.09</v>
      </c>
      <c r="F340" s="6" t="n">
        <v>0</v>
      </c>
      <c r="G340" s="6">
        <f>IF(D340="Omzet",E340,-E340)</f>
        <v/>
      </c>
    </row>
    <row r="341">
      <c r="A341" t="n">
        <v>2025</v>
      </c>
      <c r="B341" t="n">
        <v>12</v>
      </c>
      <c r="C341" t="inlineStr">
        <is>
          <t>500 Werkplaats en magazijn</t>
        </is>
      </c>
      <c r="D341" t="inlineStr">
        <is>
          <t>Vervoerskosten</t>
        </is>
      </c>
      <c r="E341" s="6" t="n">
        <v>948.08</v>
      </c>
      <c r="F341" s="6" t="n">
        <v>0</v>
      </c>
      <c r="G341" s="6">
        <f>IF(D341="Omzet",E341,-E341)</f>
        <v/>
      </c>
    </row>
    <row r="342">
      <c r="A342" t="n">
        <v>2026</v>
      </c>
      <c r="B342" t="n">
        <v>1</v>
      </c>
      <c r="C342" t="inlineStr">
        <is>
          <t>100 Directie en staf</t>
        </is>
      </c>
      <c r="D342" t="inlineStr">
        <is>
          <t>Afschrijvingen</t>
        </is>
      </c>
      <c r="E342" s="6" t="n">
        <v>8300</v>
      </c>
      <c r="F342" s="6" t="n">
        <v>8300</v>
      </c>
      <c r="G342" s="6">
        <f>IF(D342="Omzet",E342,-E342)</f>
        <v/>
      </c>
    </row>
    <row r="343">
      <c r="A343" t="n">
        <v>2026</v>
      </c>
      <c r="B343" t="n">
        <v>1</v>
      </c>
      <c r="C343" t="inlineStr">
        <is>
          <t>100 Directie en staf</t>
        </is>
      </c>
      <c r="D343" t="inlineStr">
        <is>
          <t>Algemene kosten</t>
        </is>
      </c>
      <c r="E343" s="6" t="n">
        <v>37464.43</v>
      </c>
      <c r="F343" s="6" t="n">
        <v>37600</v>
      </c>
      <c r="G343" s="6">
        <f>IF(D343="Omzet",E343,-E343)</f>
        <v/>
      </c>
    </row>
    <row r="344">
      <c r="A344" t="n">
        <v>2026</v>
      </c>
      <c r="B344" t="n">
        <v>1</v>
      </c>
      <c r="C344" t="inlineStr">
        <is>
          <t>100 Directie en staf</t>
        </is>
      </c>
      <c r="D344" t="inlineStr">
        <is>
          <t>Financiële lasten</t>
        </is>
      </c>
      <c r="E344" s="6" t="n">
        <v>2410.61</v>
      </c>
      <c r="F344" s="6" t="n">
        <v>2700</v>
      </c>
      <c r="G344" s="6">
        <f>IF(D344="Omzet",E344,-E344)</f>
        <v/>
      </c>
    </row>
    <row r="345">
      <c r="A345" t="n">
        <v>2026</v>
      </c>
      <c r="B345" t="n">
        <v>1</v>
      </c>
      <c r="C345" t="inlineStr">
        <is>
          <t>100 Directie en staf</t>
        </is>
      </c>
      <c r="D345" t="inlineStr">
        <is>
          <t>Huisvestingskosten</t>
        </is>
      </c>
      <c r="E345" s="6" t="n">
        <v>11798.42</v>
      </c>
      <c r="F345" s="6" t="n">
        <v>12000</v>
      </c>
      <c r="G345" s="6">
        <f>IF(D345="Omzet",E345,-E345)</f>
        <v/>
      </c>
    </row>
    <row r="346">
      <c r="A346" t="n">
        <v>2026</v>
      </c>
      <c r="B346" t="n">
        <v>1</v>
      </c>
      <c r="C346" t="inlineStr">
        <is>
          <t>100 Directie en staf</t>
        </is>
      </c>
      <c r="D346" t="inlineStr">
        <is>
          <t>Personeelskosten</t>
        </is>
      </c>
      <c r="E346" s="6" t="n">
        <v>72129.37</v>
      </c>
      <c r="F346" s="6" t="n">
        <v>73300</v>
      </c>
      <c r="G346" s="6">
        <f>IF(D346="Omzet",E346,-E346)</f>
        <v/>
      </c>
    </row>
    <row r="347">
      <c r="A347" t="n">
        <v>2026</v>
      </c>
      <c r="B347" t="n">
        <v>1</v>
      </c>
      <c r="C347" t="inlineStr">
        <is>
          <t>100 Directie en staf</t>
        </is>
      </c>
      <c r="D347" t="inlineStr">
        <is>
          <t>Verkoopkosten</t>
        </is>
      </c>
      <c r="E347" s="6" t="n">
        <v>3104.52</v>
      </c>
      <c r="F347" s="6" t="n">
        <v>1700</v>
      </c>
      <c r="G347" s="6">
        <f>IF(D347="Omzet",E347,-E347)</f>
        <v/>
      </c>
    </row>
    <row r="348">
      <c r="A348" t="n">
        <v>2026</v>
      </c>
      <c r="B348" t="n">
        <v>1</v>
      </c>
      <c r="C348" t="inlineStr">
        <is>
          <t>100 Directie en staf</t>
        </is>
      </c>
      <c r="D348" t="inlineStr">
        <is>
          <t>Vervoerskosten</t>
        </is>
      </c>
      <c r="E348" s="6" t="n">
        <v>2065.35</v>
      </c>
      <c r="F348" s="6" t="n">
        <v>2000</v>
      </c>
      <c r="G348" s="6">
        <f>IF(D348="Omzet",E348,-E348)</f>
        <v/>
      </c>
    </row>
    <row r="349">
      <c r="A349" t="n">
        <v>2026</v>
      </c>
      <c r="B349" t="n">
        <v>1</v>
      </c>
      <c r="C349" t="inlineStr">
        <is>
          <t>200 Projecten utiliteit</t>
        </is>
      </c>
      <c r="D349" t="inlineStr">
        <is>
          <t>Algemene kosten</t>
        </is>
      </c>
      <c r="E349" s="6" t="n">
        <v>774.1900000000001</v>
      </c>
      <c r="F349" s="6" t="n">
        <v>800</v>
      </c>
      <c r="G349" s="6">
        <f>IF(D349="Omzet",E349,-E349)</f>
        <v/>
      </c>
    </row>
    <row r="350">
      <c r="A350" t="n">
        <v>2026</v>
      </c>
      <c r="B350" t="n">
        <v>1</v>
      </c>
      <c r="C350" t="inlineStr">
        <is>
          <t>200 Projecten utiliteit</t>
        </is>
      </c>
      <c r="D350" t="inlineStr">
        <is>
          <t>Kostprijs</t>
        </is>
      </c>
      <c r="E350" s="6" t="n">
        <v>137940.66</v>
      </c>
      <c r="F350" s="6" t="n">
        <v>129900</v>
      </c>
      <c r="G350" s="6">
        <f>IF(D350="Omzet",E350,-E350)</f>
        <v/>
      </c>
    </row>
    <row r="351">
      <c r="A351" t="n">
        <v>2026</v>
      </c>
      <c r="B351" t="n">
        <v>1</v>
      </c>
      <c r="C351" t="inlineStr">
        <is>
          <t>200 Projecten utiliteit</t>
        </is>
      </c>
      <c r="D351" t="inlineStr">
        <is>
          <t>Omzet</t>
        </is>
      </c>
      <c r="E351" s="6" t="n">
        <v>339296.88</v>
      </c>
      <c r="F351" s="6" t="n">
        <v>327700</v>
      </c>
      <c r="G351" s="6">
        <f>IF(D351="Omzet",E351,-E351)</f>
        <v/>
      </c>
    </row>
    <row r="352">
      <c r="A352" t="n">
        <v>2026</v>
      </c>
      <c r="B352" t="n">
        <v>1</v>
      </c>
      <c r="C352" t="inlineStr">
        <is>
          <t>200 Projecten utiliteit</t>
        </is>
      </c>
      <c r="D352" t="inlineStr">
        <is>
          <t>Personeelskosten</t>
        </is>
      </c>
      <c r="E352" s="6" t="n">
        <v>115794.74</v>
      </c>
      <c r="F352" s="6" t="n">
        <v>116800</v>
      </c>
      <c r="G352" s="6">
        <f>IF(D352="Omzet",E352,-E352)</f>
        <v/>
      </c>
    </row>
    <row r="353">
      <c r="A353" t="n">
        <v>2026</v>
      </c>
      <c r="B353" t="n">
        <v>1</v>
      </c>
      <c r="C353" t="inlineStr">
        <is>
          <t>200 Projecten utiliteit</t>
        </is>
      </c>
      <c r="D353" t="inlineStr">
        <is>
          <t>Vervoerskosten</t>
        </is>
      </c>
      <c r="E353" s="6" t="n">
        <v>12280.08</v>
      </c>
      <c r="F353" s="6" t="n">
        <v>14100</v>
      </c>
      <c r="G353" s="6">
        <f>IF(D353="Omzet",E353,-E353)</f>
        <v/>
      </c>
    </row>
    <row r="354">
      <c r="A354" t="n">
        <v>2026</v>
      </c>
      <c r="B354" t="n">
        <v>1</v>
      </c>
      <c r="C354" t="inlineStr">
        <is>
          <t>300 Projecten woningbouw</t>
        </is>
      </c>
      <c r="D354" t="inlineStr">
        <is>
          <t>Algemene kosten</t>
        </is>
      </c>
      <c r="E354" s="6" t="n">
        <v>503.23</v>
      </c>
      <c r="F354" s="6" t="n">
        <v>500</v>
      </c>
      <c r="G354" s="6">
        <f>IF(D354="Omzet",E354,-E354)</f>
        <v/>
      </c>
    </row>
    <row r="355">
      <c r="A355" t="n">
        <v>2026</v>
      </c>
      <c r="B355" t="n">
        <v>1</v>
      </c>
      <c r="C355" t="inlineStr">
        <is>
          <t>300 Projecten woningbouw</t>
        </is>
      </c>
      <c r="D355" t="inlineStr">
        <is>
          <t>Kostprijs</t>
        </is>
      </c>
      <c r="E355" s="6" t="n">
        <v>80577.64999999999</v>
      </c>
      <c r="F355" s="6" t="n">
        <v>82100</v>
      </c>
      <c r="G355" s="6">
        <f>IF(D355="Omzet",E355,-E355)</f>
        <v/>
      </c>
    </row>
    <row r="356">
      <c r="A356" t="n">
        <v>2026</v>
      </c>
      <c r="B356" t="n">
        <v>1</v>
      </c>
      <c r="C356" t="inlineStr">
        <is>
          <t>300 Projecten woningbouw</t>
        </is>
      </c>
      <c r="D356" t="inlineStr">
        <is>
          <t>Omzet</t>
        </is>
      </c>
      <c r="E356" s="6" t="n">
        <v>197877.32</v>
      </c>
      <c r="F356" s="6" t="n">
        <v>182000</v>
      </c>
      <c r="G356" s="6">
        <f>IF(D356="Omzet",E356,-E356)</f>
        <v/>
      </c>
    </row>
    <row r="357">
      <c r="A357" t="n">
        <v>2026</v>
      </c>
      <c r="B357" t="n">
        <v>1</v>
      </c>
      <c r="C357" t="inlineStr">
        <is>
          <t>300 Projecten woningbouw</t>
        </is>
      </c>
      <c r="D357" t="inlineStr">
        <is>
          <t>Personeelskosten</t>
        </is>
      </c>
      <c r="E357" s="6" t="n">
        <v>73989.84</v>
      </c>
      <c r="F357" s="6" t="n">
        <v>71300</v>
      </c>
      <c r="G357" s="6">
        <f>IF(D357="Omzet",E357,-E357)</f>
        <v/>
      </c>
    </row>
    <row r="358">
      <c r="A358" t="n">
        <v>2026</v>
      </c>
      <c r="B358" t="n">
        <v>1</v>
      </c>
      <c r="C358" t="inlineStr">
        <is>
          <t>300 Projecten woningbouw</t>
        </is>
      </c>
      <c r="D358" t="inlineStr">
        <is>
          <t>Vervoerskosten</t>
        </is>
      </c>
      <c r="E358" s="6" t="n">
        <v>10660.94</v>
      </c>
      <c r="F358" s="6" t="n">
        <v>8800</v>
      </c>
      <c r="G358" s="6">
        <f>IF(D358="Omzet",E358,-E358)</f>
        <v/>
      </c>
    </row>
    <row r="359">
      <c r="A359" t="n">
        <v>2026</v>
      </c>
      <c r="B359" t="n">
        <v>1</v>
      </c>
      <c r="C359" t="inlineStr">
        <is>
          <t>400 Service en onderhoud</t>
        </is>
      </c>
      <c r="D359" t="inlineStr">
        <is>
          <t>Algemene kosten</t>
        </is>
      </c>
      <c r="E359" s="6" t="n">
        <v>580.65</v>
      </c>
      <c r="F359" s="6" t="n">
        <v>600</v>
      </c>
      <c r="G359" s="6">
        <f>IF(D359="Omzet",E359,-E359)</f>
        <v/>
      </c>
    </row>
    <row r="360">
      <c r="A360" t="n">
        <v>2026</v>
      </c>
      <c r="B360" t="n">
        <v>1</v>
      </c>
      <c r="C360" t="inlineStr">
        <is>
          <t>400 Service en onderhoud</t>
        </is>
      </c>
      <c r="D360" t="inlineStr">
        <is>
          <t>Kostprijs</t>
        </is>
      </c>
      <c r="E360" s="6" t="n">
        <v>33711.81</v>
      </c>
      <c r="F360" s="6" t="n">
        <v>32000</v>
      </c>
      <c r="G360" s="6">
        <f>IF(D360="Omzet",E360,-E360)</f>
        <v/>
      </c>
    </row>
    <row r="361">
      <c r="A361" t="n">
        <v>2026</v>
      </c>
      <c r="B361" t="n">
        <v>1</v>
      </c>
      <c r="C361" t="inlineStr">
        <is>
          <t>400 Service en onderhoud</t>
        </is>
      </c>
      <c r="D361" t="inlineStr">
        <is>
          <t>Omzet</t>
        </is>
      </c>
      <c r="E361" s="6" t="n">
        <v>239381.54</v>
      </c>
      <c r="F361" s="6" t="n">
        <v>228800</v>
      </c>
      <c r="G361" s="6">
        <f>IF(D361="Omzet",E361,-E361)</f>
        <v/>
      </c>
    </row>
    <row r="362">
      <c r="A362" t="n">
        <v>2026</v>
      </c>
      <c r="B362" t="n">
        <v>1</v>
      </c>
      <c r="C362" t="inlineStr">
        <is>
          <t>400 Service en onderhoud</t>
        </is>
      </c>
      <c r="D362" t="inlineStr">
        <is>
          <t>Personeelskosten</t>
        </is>
      </c>
      <c r="E362" s="6" t="n">
        <v>86889.96000000001</v>
      </c>
      <c r="F362" s="6" t="n">
        <v>91500</v>
      </c>
      <c r="G362" s="6">
        <f>IF(D362="Omzet",E362,-E362)</f>
        <v/>
      </c>
    </row>
    <row r="363">
      <c r="A363" t="n">
        <v>2026</v>
      </c>
      <c r="B363" t="n">
        <v>1</v>
      </c>
      <c r="C363" t="inlineStr">
        <is>
          <t>400 Service en onderhoud</t>
        </is>
      </c>
      <c r="D363" t="inlineStr">
        <is>
          <t>Vervoerskosten</t>
        </is>
      </c>
      <c r="E363" s="6" t="n">
        <v>11302.39</v>
      </c>
      <c r="F363" s="6" t="n">
        <v>12200</v>
      </c>
      <c r="G363" s="6">
        <f>IF(D363="Omzet",E363,-E363)</f>
        <v/>
      </c>
    </row>
    <row r="364">
      <c r="A364" t="n">
        <v>2026</v>
      </c>
      <c r="B364" t="n">
        <v>1</v>
      </c>
      <c r="C364" t="inlineStr">
        <is>
          <t>500 Werkplaats en magazijn</t>
        </is>
      </c>
      <c r="D364" t="inlineStr">
        <is>
          <t>Algemene kosten</t>
        </is>
      </c>
      <c r="E364" s="6" t="n">
        <v>193.55</v>
      </c>
      <c r="F364" s="6" t="n">
        <v>200</v>
      </c>
      <c r="G364" s="6">
        <f>IF(D364="Omzet",E364,-E364)</f>
        <v/>
      </c>
    </row>
    <row r="365">
      <c r="A365" t="n">
        <v>2026</v>
      </c>
      <c r="B365" t="n">
        <v>1</v>
      </c>
      <c r="C365" t="inlineStr">
        <is>
          <t>500 Werkplaats en magazijn</t>
        </is>
      </c>
      <c r="D365" t="inlineStr">
        <is>
          <t>Huisvestingskosten</t>
        </is>
      </c>
      <c r="E365" s="6" t="n">
        <v>7865.62</v>
      </c>
      <c r="F365" s="6" t="n">
        <v>8000</v>
      </c>
      <c r="G365" s="6">
        <f>IF(D365="Omzet",E365,-E365)</f>
        <v/>
      </c>
    </row>
    <row r="366">
      <c r="A366" t="n">
        <v>2026</v>
      </c>
      <c r="B366" t="n">
        <v>1</v>
      </c>
      <c r="C366" t="inlineStr">
        <is>
          <t>500 Werkplaats en magazijn</t>
        </is>
      </c>
      <c r="D366" t="inlineStr">
        <is>
          <t>Kostprijs</t>
        </is>
      </c>
      <c r="E366" s="6" t="n">
        <v>38529.94</v>
      </c>
      <c r="F366" s="6" t="n">
        <v>41300</v>
      </c>
      <c r="G366" s="6">
        <f>IF(D366="Omzet",E366,-E366)</f>
        <v/>
      </c>
    </row>
    <row r="367">
      <c r="A367" t="n">
        <v>2026</v>
      </c>
      <c r="B367" t="n">
        <v>1</v>
      </c>
      <c r="C367" t="inlineStr">
        <is>
          <t>500 Werkplaats en magazijn</t>
        </is>
      </c>
      <c r="D367" t="inlineStr">
        <is>
          <t>Omzet</t>
        </is>
      </c>
      <c r="E367" s="6" t="n">
        <v>51418.8</v>
      </c>
      <c r="F367" s="6" t="n">
        <v>59400</v>
      </c>
      <c r="G367" s="6">
        <f>IF(D367="Omzet",E367,-E367)</f>
        <v/>
      </c>
    </row>
    <row r="368">
      <c r="A368" t="n">
        <v>2026</v>
      </c>
      <c r="B368" t="n">
        <v>1</v>
      </c>
      <c r="C368" t="inlineStr">
        <is>
          <t>500 Werkplaats en magazijn</t>
        </is>
      </c>
      <c r="D368" t="inlineStr">
        <is>
          <t>Personeelskosten</t>
        </is>
      </c>
      <c r="E368" s="6" t="n">
        <v>24625.34</v>
      </c>
      <c r="F368" s="6" t="n">
        <v>24900</v>
      </c>
      <c r="G368" s="6">
        <f>IF(D368="Omzet",E368,-E368)</f>
        <v/>
      </c>
    </row>
    <row r="369">
      <c r="A369" t="n">
        <v>2026</v>
      </c>
      <c r="B369" t="n">
        <v>1</v>
      </c>
      <c r="C369" t="inlineStr">
        <is>
          <t>500 Werkplaats en magazijn</t>
        </is>
      </c>
      <c r="D369" t="inlineStr">
        <is>
          <t>Vervoerskosten</t>
        </is>
      </c>
      <c r="E369" s="6" t="n">
        <v>964.45</v>
      </c>
      <c r="F369" s="6" t="n">
        <v>2300</v>
      </c>
      <c r="G369" s="6">
        <f>IF(D369="Omzet",E369,-E369)</f>
        <v/>
      </c>
    </row>
    <row r="370">
      <c r="A370" t="n">
        <v>2026</v>
      </c>
      <c r="B370" t="n">
        <v>2</v>
      </c>
      <c r="C370" t="inlineStr">
        <is>
          <t>(geen kostenplaats)</t>
        </is>
      </c>
      <c r="D370" t="inlineStr">
        <is>
          <t>Kostprijs</t>
        </is>
      </c>
      <c r="E370" s="6" t="n">
        <v>1719.67</v>
      </c>
      <c r="F370" s="6" t="n">
        <v>0</v>
      </c>
      <c r="G370" s="6">
        <f>IF(D370="Omzet",E370,-E370)</f>
        <v/>
      </c>
    </row>
    <row r="371">
      <c r="A371" t="n">
        <v>2026</v>
      </c>
      <c r="B371" t="n">
        <v>2</v>
      </c>
      <c r="C371" t="inlineStr">
        <is>
          <t>100 Directie en staf</t>
        </is>
      </c>
      <c r="D371" t="inlineStr">
        <is>
          <t>Afschrijvingen</t>
        </is>
      </c>
      <c r="E371" s="6" t="n">
        <v>8300</v>
      </c>
      <c r="F371" s="6" t="n">
        <v>8300</v>
      </c>
      <c r="G371" s="6">
        <f>IF(D371="Omzet",E371,-E371)</f>
        <v/>
      </c>
    </row>
    <row r="372">
      <c r="A372" t="n">
        <v>2026</v>
      </c>
      <c r="B372" t="n">
        <v>2</v>
      </c>
      <c r="C372" t="inlineStr">
        <is>
          <t>100 Directie en staf</t>
        </is>
      </c>
      <c r="D372" t="inlineStr">
        <is>
          <t>Algemene kosten</t>
        </is>
      </c>
      <c r="E372" s="6" t="n">
        <v>9188.799999999999</v>
      </c>
      <c r="F372" s="6" t="n">
        <v>9200</v>
      </c>
      <c r="G372" s="6">
        <f>IF(D372="Omzet",E372,-E372)</f>
        <v/>
      </c>
    </row>
    <row r="373">
      <c r="A373" t="n">
        <v>2026</v>
      </c>
      <c r="B373" t="n">
        <v>2</v>
      </c>
      <c r="C373" t="inlineStr">
        <is>
          <t>100 Directie en staf</t>
        </is>
      </c>
      <c r="D373" t="inlineStr">
        <is>
          <t>Financiële lasten</t>
        </is>
      </c>
      <c r="E373" s="6" t="n">
        <v>2405.36</v>
      </c>
      <c r="F373" s="6" t="n">
        <v>2600</v>
      </c>
      <c r="G373" s="6">
        <f>IF(D373="Omzet",E373,-E373)</f>
        <v/>
      </c>
    </row>
    <row r="374">
      <c r="A374" t="n">
        <v>2026</v>
      </c>
      <c r="B374" t="n">
        <v>2</v>
      </c>
      <c r="C374" t="inlineStr">
        <is>
          <t>100 Directie en staf</t>
        </is>
      </c>
      <c r="D374" t="inlineStr">
        <is>
          <t>Huisvestingskosten</t>
        </is>
      </c>
      <c r="E374" s="6" t="n">
        <v>11423.11</v>
      </c>
      <c r="F374" s="6" t="n">
        <v>11600</v>
      </c>
      <c r="G374" s="6">
        <f>IF(D374="Omzet",E374,-E374)</f>
        <v/>
      </c>
    </row>
    <row r="375">
      <c r="A375" t="n">
        <v>2026</v>
      </c>
      <c r="B375" t="n">
        <v>2</v>
      </c>
      <c r="C375" t="inlineStr">
        <is>
          <t>100 Directie en staf</t>
        </is>
      </c>
      <c r="D375" t="inlineStr">
        <is>
          <t>Personeelskosten</t>
        </is>
      </c>
      <c r="E375" s="6" t="n">
        <v>72203.50999999999</v>
      </c>
      <c r="F375" s="6" t="n">
        <v>73500</v>
      </c>
      <c r="G375" s="6">
        <f>IF(D375="Omzet",E375,-E375)</f>
        <v/>
      </c>
    </row>
    <row r="376">
      <c r="A376" t="n">
        <v>2026</v>
      </c>
      <c r="B376" t="n">
        <v>2</v>
      </c>
      <c r="C376" t="inlineStr">
        <is>
          <t>100 Directie en staf</t>
        </is>
      </c>
      <c r="D376" t="inlineStr">
        <is>
          <t>Verkoopkosten</t>
        </is>
      </c>
      <c r="E376" s="6" t="n">
        <v>1323.78</v>
      </c>
      <c r="F376" s="6" t="n">
        <v>1600</v>
      </c>
      <c r="G376" s="6">
        <f>IF(D376="Omzet",E376,-E376)</f>
        <v/>
      </c>
    </row>
    <row r="377">
      <c r="A377" t="n">
        <v>2026</v>
      </c>
      <c r="B377" t="n">
        <v>2</v>
      </c>
      <c r="C377" t="inlineStr">
        <is>
          <t>100 Directie en staf</t>
        </is>
      </c>
      <c r="D377" t="inlineStr">
        <is>
          <t>Vervoerskosten</t>
        </is>
      </c>
      <c r="E377" s="6" t="n">
        <v>2394.13</v>
      </c>
      <c r="F377" s="6" t="n">
        <v>3100</v>
      </c>
      <c r="G377" s="6">
        <f>IF(D377="Omzet",E377,-E377)</f>
        <v/>
      </c>
    </row>
    <row r="378">
      <c r="A378" t="n">
        <v>2026</v>
      </c>
      <c r="B378" t="n">
        <v>2</v>
      </c>
      <c r="C378" t="inlineStr">
        <is>
          <t>200 Projecten utiliteit</t>
        </is>
      </c>
      <c r="D378" t="inlineStr">
        <is>
          <t>Algemene kosten</t>
        </is>
      </c>
      <c r="E378" s="6" t="n">
        <v>761.9</v>
      </c>
      <c r="F378" s="6" t="n">
        <v>800</v>
      </c>
      <c r="G378" s="6">
        <f>IF(D378="Omzet",E378,-E378)</f>
        <v/>
      </c>
    </row>
    <row r="379">
      <c r="A379" t="n">
        <v>2026</v>
      </c>
      <c r="B379" t="n">
        <v>2</v>
      </c>
      <c r="C379" t="inlineStr">
        <is>
          <t>200 Projecten utiliteit</t>
        </is>
      </c>
      <c r="D379" t="inlineStr">
        <is>
          <t>Kostprijs</t>
        </is>
      </c>
      <c r="E379" s="6" t="n">
        <v>138357.89</v>
      </c>
      <c r="F379" s="6" t="n">
        <v>146800</v>
      </c>
      <c r="G379" s="6">
        <f>IF(D379="Omzet",E379,-E379)</f>
        <v/>
      </c>
    </row>
    <row r="380">
      <c r="A380" t="n">
        <v>2026</v>
      </c>
      <c r="B380" t="n">
        <v>2</v>
      </c>
      <c r="C380" t="inlineStr">
        <is>
          <t>200 Projecten utiliteit</t>
        </is>
      </c>
      <c r="D380" t="inlineStr">
        <is>
          <t>Omzet</t>
        </is>
      </c>
      <c r="E380" s="6" t="n">
        <v>354048.87</v>
      </c>
      <c r="F380" s="6" t="n">
        <v>351100</v>
      </c>
      <c r="G380" s="6">
        <f>IF(D380="Omzet",E380,-E380)</f>
        <v/>
      </c>
    </row>
    <row r="381">
      <c r="A381" t="n">
        <v>2026</v>
      </c>
      <c r="B381" t="n">
        <v>2</v>
      </c>
      <c r="C381" t="inlineStr">
        <is>
          <t>200 Projecten utiliteit</t>
        </is>
      </c>
      <c r="D381" t="inlineStr">
        <is>
          <t>Personeelskosten</t>
        </is>
      </c>
      <c r="E381" s="6" t="n">
        <v>119365.78</v>
      </c>
      <c r="F381" s="6" t="n">
        <v>118700</v>
      </c>
      <c r="G381" s="6">
        <f>IF(D381="Omzet",E381,-E381)</f>
        <v/>
      </c>
    </row>
    <row r="382">
      <c r="A382" t="n">
        <v>2026</v>
      </c>
      <c r="B382" t="n">
        <v>2</v>
      </c>
      <c r="C382" t="inlineStr">
        <is>
          <t>200 Projecten utiliteit</t>
        </is>
      </c>
      <c r="D382" t="inlineStr">
        <is>
          <t>Vervoerskosten</t>
        </is>
      </c>
      <c r="E382" s="6" t="n">
        <v>12033.04</v>
      </c>
      <c r="F382" s="6" t="n">
        <v>12400</v>
      </c>
      <c r="G382" s="6">
        <f>IF(D382="Omzet",E382,-E382)</f>
        <v/>
      </c>
    </row>
    <row r="383">
      <c r="A383" t="n">
        <v>2026</v>
      </c>
      <c r="B383" t="n">
        <v>2</v>
      </c>
      <c r="C383" t="inlineStr">
        <is>
          <t>300 Projecten woningbouw</t>
        </is>
      </c>
      <c r="D383" t="inlineStr">
        <is>
          <t>Algemene kosten</t>
        </is>
      </c>
      <c r="E383" s="6" t="n">
        <v>495.24</v>
      </c>
      <c r="F383" s="6" t="n">
        <v>500</v>
      </c>
      <c r="G383" s="6">
        <f>IF(D383="Omzet",E383,-E383)</f>
        <v/>
      </c>
    </row>
    <row r="384">
      <c r="A384" t="n">
        <v>2026</v>
      </c>
      <c r="B384" t="n">
        <v>2</v>
      </c>
      <c r="C384" t="inlineStr">
        <is>
          <t>300 Projecten woningbouw</t>
        </is>
      </c>
      <c r="D384" t="inlineStr">
        <is>
          <t>Kostprijs</t>
        </is>
      </c>
      <c r="E384" s="6" t="n">
        <v>92569</v>
      </c>
      <c r="F384" s="6" t="n">
        <v>103300</v>
      </c>
      <c r="G384" s="6">
        <f>IF(D384="Omzet",E384,-E384)</f>
        <v/>
      </c>
    </row>
    <row r="385">
      <c r="A385" t="n">
        <v>2026</v>
      </c>
      <c r="B385" t="n">
        <v>2</v>
      </c>
      <c r="C385" t="inlineStr">
        <is>
          <t>300 Projecten woningbouw</t>
        </is>
      </c>
      <c r="D385" t="inlineStr">
        <is>
          <t>Omzet</t>
        </is>
      </c>
      <c r="E385" s="6" t="n">
        <v>206727.98</v>
      </c>
      <c r="F385" s="6" t="n">
        <v>231100</v>
      </c>
      <c r="G385" s="6">
        <f>IF(D385="Omzet",E385,-E385)</f>
        <v/>
      </c>
    </row>
    <row r="386">
      <c r="A386" t="n">
        <v>2026</v>
      </c>
      <c r="B386" t="n">
        <v>2</v>
      </c>
      <c r="C386" t="inlineStr">
        <is>
          <t>300 Projecten woningbouw</t>
        </is>
      </c>
      <c r="D386" t="inlineStr">
        <is>
          <t>Personeelskosten</t>
        </is>
      </c>
      <c r="E386" s="6" t="n">
        <v>75917.50999999999</v>
      </c>
      <c r="F386" s="6" t="n">
        <v>71700</v>
      </c>
      <c r="G386" s="6">
        <f>IF(D386="Omzet",E386,-E386)</f>
        <v/>
      </c>
    </row>
    <row r="387">
      <c r="A387" t="n">
        <v>2026</v>
      </c>
      <c r="B387" t="n">
        <v>2</v>
      </c>
      <c r="C387" t="inlineStr">
        <is>
          <t>300 Projecten woningbouw</t>
        </is>
      </c>
      <c r="D387" t="inlineStr">
        <is>
          <t>Vervoerskosten</t>
        </is>
      </c>
      <c r="E387" s="6" t="n">
        <v>9370.16</v>
      </c>
      <c r="F387" s="6" t="n">
        <v>9200</v>
      </c>
      <c r="G387" s="6">
        <f>IF(D387="Omzet",E387,-E387)</f>
        <v/>
      </c>
    </row>
    <row r="388">
      <c r="A388" t="n">
        <v>2026</v>
      </c>
      <c r="B388" t="n">
        <v>2</v>
      </c>
      <c r="C388" t="inlineStr">
        <is>
          <t>400 Service en onderhoud</t>
        </is>
      </c>
      <c r="D388" t="inlineStr">
        <is>
          <t>Algemene kosten</t>
        </is>
      </c>
      <c r="E388" s="6" t="n">
        <v>609.52</v>
      </c>
      <c r="F388" s="6" t="n">
        <v>600</v>
      </c>
      <c r="G388" s="6">
        <f>IF(D388="Omzet",E388,-E388)</f>
        <v/>
      </c>
    </row>
    <row r="389">
      <c r="A389" t="n">
        <v>2026</v>
      </c>
      <c r="B389" t="n">
        <v>2</v>
      </c>
      <c r="C389" t="inlineStr">
        <is>
          <t>400 Service en onderhoud</t>
        </is>
      </c>
      <c r="D389" t="inlineStr">
        <is>
          <t>Kostprijs</t>
        </is>
      </c>
      <c r="E389" s="6" t="n">
        <v>36865.84</v>
      </c>
      <c r="F389" s="6" t="n">
        <v>36000</v>
      </c>
      <c r="G389" s="6">
        <f>IF(D389="Omzet",E389,-E389)</f>
        <v/>
      </c>
    </row>
    <row r="390">
      <c r="A390" t="n">
        <v>2026</v>
      </c>
      <c r="B390" t="n">
        <v>2</v>
      </c>
      <c r="C390" t="inlineStr">
        <is>
          <t>400 Service en onderhoud</t>
        </is>
      </c>
      <c r="D390" t="inlineStr">
        <is>
          <t>Omzet</t>
        </is>
      </c>
      <c r="E390" s="6" t="n">
        <v>238305.01</v>
      </c>
      <c r="F390" s="6" t="n">
        <v>239300</v>
      </c>
      <c r="G390" s="6">
        <f>IF(D390="Omzet",E390,-E390)</f>
        <v/>
      </c>
    </row>
    <row r="391">
      <c r="A391" t="n">
        <v>2026</v>
      </c>
      <c r="B391" t="n">
        <v>2</v>
      </c>
      <c r="C391" t="inlineStr">
        <is>
          <t>400 Service en onderhoud</t>
        </is>
      </c>
      <c r="D391" t="inlineStr">
        <is>
          <t>Personeelskosten</t>
        </is>
      </c>
      <c r="E391" s="6" t="n">
        <v>88622.53999999999</v>
      </c>
      <c r="F391" s="6" t="n">
        <v>85100</v>
      </c>
      <c r="G391" s="6">
        <f>IF(D391="Omzet",E391,-E391)</f>
        <v/>
      </c>
    </row>
    <row r="392">
      <c r="A392" t="n">
        <v>2026</v>
      </c>
      <c r="B392" t="n">
        <v>2</v>
      </c>
      <c r="C392" t="inlineStr">
        <is>
          <t>400 Service en onderhoud</t>
        </is>
      </c>
      <c r="D392" t="inlineStr">
        <is>
          <t>Vervoerskosten</t>
        </is>
      </c>
      <c r="E392" s="6" t="n">
        <v>11703.8</v>
      </c>
      <c r="F392" s="6" t="n">
        <v>11500</v>
      </c>
      <c r="G392" s="6">
        <f>IF(D392="Omzet",E392,-E392)</f>
        <v/>
      </c>
    </row>
    <row r="393">
      <c r="A393" t="n">
        <v>2026</v>
      </c>
      <c r="B393" t="n">
        <v>2</v>
      </c>
      <c r="C393" t="inlineStr">
        <is>
          <t>500 Werkplaats en magazijn</t>
        </is>
      </c>
      <c r="D393" t="inlineStr">
        <is>
          <t>Algemene kosten</t>
        </is>
      </c>
      <c r="E393" s="6" t="n">
        <v>190.48</v>
      </c>
      <c r="F393" s="6" t="n">
        <v>200</v>
      </c>
      <c r="G393" s="6">
        <f>IF(D393="Omzet",E393,-E393)</f>
        <v/>
      </c>
    </row>
    <row r="394">
      <c r="A394" t="n">
        <v>2026</v>
      </c>
      <c r="B394" t="n">
        <v>2</v>
      </c>
      <c r="C394" t="inlineStr">
        <is>
          <t>500 Werkplaats en magazijn</t>
        </is>
      </c>
      <c r="D394" t="inlineStr">
        <is>
          <t>Huisvestingskosten</t>
        </is>
      </c>
      <c r="E394" s="6" t="n">
        <v>7615.4</v>
      </c>
      <c r="F394" s="6" t="n">
        <v>7700</v>
      </c>
      <c r="G394" s="6">
        <f>IF(D394="Omzet",E394,-E394)</f>
        <v/>
      </c>
    </row>
    <row r="395">
      <c r="A395" t="n">
        <v>2026</v>
      </c>
      <c r="B395" t="n">
        <v>2</v>
      </c>
      <c r="C395" t="inlineStr">
        <is>
          <t>500 Werkplaats en magazijn</t>
        </is>
      </c>
      <c r="D395" t="inlineStr">
        <is>
          <t>Kostprijs</t>
        </is>
      </c>
      <c r="E395" s="6" t="n">
        <v>36483.83</v>
      </c>
      <c r="F395" s="6" t="n">
        <v>32100</v>
      </c>
      <c r="G395" s="6">
        <f>IF(D395="Omzet",E395,-E395)</f>
        <v/>
      </c>
    </row>
    <row r="396">
      <c r="A396" t="n">
        <v>2026</v>
      </c>
      <c r="B396" t="n">
        <v>2</v>
      </c>
      <c r="C396" t="inlineStr">
        <is>
          <t>500 Werkplaats en magazijn</t>
        </is>
      </c>
      <c r="D396" t="inlineStr">
        <is>
          <t>Omzet</t>
        </is>
      </c>
      <c r="E396" s="6" t="n">
        <v>50388.44</v>
      </c>
      <c r="F396" s="6" t="n">
        <v>50000</v>
      </c>
      <c r="G396" s="6">
        <f>IF(D396="Omzet",E396,-E396)</f>
        <v/>
      </c>
    </row>
    <row r="397">
      <c r="A397" t="n">
        <v>2026</v>
      </c>
      <c r="B397" t="n">
        <v>2</v>
      </c>
      <c r="C397" t="inlineStr">
        <is>
          <t>500 Werkplaats en magazijn</t>
        </is>
      </c>
      <c r="D397" t="inlineStr">
        <is>
          <t>Personeelskosten</t>
        </is>
      </c>
      <c r="E397" s="6" t="n">
        <v>24621.71</v>
      </c>
      <c r="F397" s="6" t="n">
        <v>24700</v>
      </c>
      <c r="G397" s="6">
        <f>IF(D397="Omzet",E397,-E397)</f>
        <v/>
      </c>
    </row>
    <row r="398">
      <c r="A398" t="n">
        <v>2026</v>
      </c>
      <c r="B398" t="n">
        <v>2</v>
      </c>
      <c r="C398" t="inlineStr">
        <is>
          <t>500 Werkplaats en magazijn</t>
        </is>
      </c>
      <c r="D398" t="inlineStr">
        <is>
          <t>Vervoerskosten</t>
        </is>
      </c>
      <c r="E398" s="6" t="n">
        <v>1021.19</v>
      </c>
      <c r="F398" s="6" t="n">
        <v>1000</v>
      </c>
      <c r="G398" s="6">
        <f>IF(D398="Omzet",E398,-E398)</f>
        <v/>
      </c>
    </row>
    <row r="399">
      <c r="A399" t="n">
        <v>2026</v>
      </c>
      <c r="B399" t="n">
        <v>3</v>
      </c>
      <c r="C399" t="inlineStr">
        <is>
          <t>100 Directie en staf</t>
        </is>
      </c>
      <c r="D399" t="inlineStr">
        <is>
          <t>Afschrijvingen</t>
        </is>
      </c>
      <c r="E399" s="6" t="n">
        <v>8300</v>
      </c>
      <c r="F399" s="6" t="n">
        <v>8300</v>
      </c>
      <c r="G399" s="6">
        <f>IF(D399="Omzet",E399,-E399)</f>
        <v/>
      </c>
    </row>
    <row r="400">
      <c r="A400" t="n">
        <v>2026</v>
      </c>
      <c r="B400" t="n">
        <v>3</v>
      </c>
      <c r="C400" t="inlineStr">
        <is>
          <t>100 Directie en staf</t>
        </is>
      </c>
      <c r="D400" t="inlineStr">
        <is>
          <t>Algemene kosten</t>
        </is>
      </c>
      <c r="E400" s="6" t="n">
        <v>13258.21</v>
      </c>
      <c r="F400" s="6" t="n">
        <v>13300</v>
      </c>
      <c r="G400" s="6">
        <f>IF(D400="Omzet",E400,-E400)</f>
        <v/>
      </c>
    </row>
    <row r="401">
      <c r="A401" t="n">
        <v>2026</v>
      </c>
      <c r="B401" t="n">
        <v>3</v>
      </c>
      <c r="C401" t="inlineStr">
        <is>
          <t>100 Directie en staf</t>
        </is>
      </c>
      <c r="D401" t="inlineStr">
        <is>
          <t>Financiële lasten</t>
        </is>
      </c>
      <c r="E401" s="6" t="n">
        <v>2349.13</v>
      </c>
      <c r="F401" s="6" t="n">
        <v>2600</v>
      </c>
      <c r="G401" s="6">
        <f>IF(D401="Omzet",E401,-E401)</f>
        <v/>
      </c>
    </row>
    <row r="402">
      <c r="A402" t="n">
        <v>2026</v>
      </c>
      <c r="B402" t="n">
        <v>3</v>
      </c>
      <c r="C402" t="inlineStr">
        <is>
          <t>100 Directie en staf</t>
        </is>
      </c>
      <c r="D402" t="inlineStr">
        <is>
          <t>Huisvestingskosten</t>
        </is>
      </c>
      <c r="E402" s="6" t="n">
        <v>11391.53</v>
      </c>
      <c r="F402" s="6" t="n">
        <v>11200</v>
      </c>
      <c r="G402" s="6">
        <f>IF(D402="Omzet",E402,-E402)</f>
        <v/>
      </c>
    </row>
    <row r="403">
      <c r="A403" t="n">
        <v>2026</v>
      </c>
      <c r="B403" t="n">
        <v>3</v>
      </c>
      <c r="C403" t="inlineStr">
        <is>
          <t>100 Directie en staf</t>
        </is>
      </c>
      <c r="D403" t="inlineStr">
        <is>
          <t>Personeelskosten</t>
        </is>
      </c>
      <c r="E403" s="6" t="n">
        <v>72308.89</v>
      </c>
      <c r="F403" s="6" t="n">
        <v>73600</v>
      </c>
      <c r="G403" s="6">
        <f>IF(D403="Omzet",E403,-E403)</f>
        <v/>
      </c>
    </row>
    <row r="404">
      <c r="A404" t="n">
        <v>2026</v>
      </c>
      <c r="B404" t="n">
        <v>3</v>
      </c>
      <c r="C404" t="inlineStr">
        <is>
          <t>100 Directie en staf</t>
        </is>
      </c>
      <c r="D404" t="inlineStr">
        <is>
          <t>Verkoopkosten</t>
        </is>
      </c>
      <c r="E404" s="6" t="n">
        <v>1051.79</v>
      </c>
      <c r="F404" s="6" t="n">
        <v>1400</v>
      </c>
      <c r="G404" s="6">
        <f>IF(D404="Omzet",E404,-E404)</f>
        <v/>
      </c>
    </row>
    <row r="405">
      <c r="A405" t="n">
        <v>2026</v>
      </c>
      <c r="B405" t="n">
        <v>3</v>
      </c>
      <c r="C405" t="inlineStr">
        <is>
          <t>100 Directie en staf</t>
        </is>
      </c>
      <c r="D405" t="inlineStr">
        <is>
          <t>Vervoerskosten</t>
        </is>
      </c>
      <c r="E405" s="6" t="n">
        <v>2056.57</v>
      </c>
      <c r="F405" s="6" t="n">
        <v>2000</v>
      </c>
      <c r="G405" s="6">
        <f>IF(D405="Omzet",E405,-E405)</f>
        <v/>
      </c>
    </row>
    <row r="406">
      <c r="A406" t="n">
        <v>2026</v>
      </c>
      <c r="B406" t="n">
        <v>3</v>
      </c>
      <c r="C406" t="inlineStr">
        <is>
          <t>200 Projecten utiliteit</t>
        </is>
      </c>
      <c r="D406" t="inlineStr">
        <is>
          <t>Algemene kosten</t>
        </is>
      </c>
      <c r="E406" s="6" t="n">
        <v>761.9</v>
      </c>
      <c r="F406" s="6" t="n">
        <v>800</v>
      </c>
      <c r="G406" s="6">
        <f>IF(D406="Omzet",E406,-E406)</f>
        <v/>
      </c>
    </row>
    <row r="407">
      <c r="A407" t="n">
        <v>2026</v>
      </c>
      <c r="B407" t="n">
        <v>3</v>
      </c>
      <c r="C407" t="inlineStr">
        <is>
          <t>200 Projecten utiliteit</t>
        </is>
      </c>
      <c r="D407" t="inlineStr">
        <is>
          <t>Kostprijs</t>
        </is>
      </c>
      <c r="E407" s="6" t="n">
        <v>161302.05</v>
      </c>
      <c r="F407" s="6" t="n">
        <v>151700</v>
      </c>
      <c r="G407" s="6">
        <f>IF(D407="Omzet",E407,-E407)</f>
        <v/>
      </c>
    </row>
    <row r="408">
      <c r="A408" t="n">
        <v>2026</v>
      </c>
      <c r="B408" t="n">
        <v>3</v>
      </c>
      <c r="C408" t="inlineStr">
        <is>
          <t>200 Projecten utiliteit</t>
        </is>
      </c>
      <c r="D408" t="inlineStr">
        <is>
          <t>Omzet</t>
        </is>
      </c>
      <c r="E408" s="6" t="n">
        <v>401633.38</v>
      </c>
      <c r="F408" s="6" t="n">
        <v>378200</v>
      </c>
      <c r="G408" s="6">
        <f>IF(D408="Omzet",E408,-E408)</f>
        <v/>
      </c>
    </row>
    <row r="409">
      <c r="A409" t="n">
        <v>2026</v>
      </c>
      <c r="B409" t="n">
        <v>3</v>
      </c>
      <c r="C409" t="inlineStr">
        <is>
          <t>200 Projecten utiliteit</t>
        </is>
      </c>
      <c r="D409" t="inlineStr">
        <is>
          <t>Personeelskosten</t>
        </is>
      </c>
      <c r="E409" s="6" t="n">
        <v>118429.87</v>
      </c>
      <c r="F409" s="6" t="n">
        <v>117100</v>
      </c>
      <c r="G409" s="6">
        <f>IF(D409="Omzet",E409,-E409)</f>
        <v/>
      </c>
    </row>
    <row r="410">
      <c r="A410" t="n">
        <v>2026</v>
      </c>
      <c r="B410" t="n">
        <v>3</v>
      </c>
      <c r="C410" t="inlineStr">
        <is>
          <t>200 Projecten utiliteit</t>
        </is>
      </c>
      <c r="D410" t="inlineStr">
        <is>
          <t>Vervoerskosten</t>
        </is>
      </c>
      <c r="E410" s="6" t="n">
        <v>11992.84</v>
      </c>
      <c r="F410" s="6" t="n">
        <v>13900</v>
      </c>
      <c r="G410" s="6">
        <f>IF(D410="Omzet",E410,-E410)</f>
        <v/>
      </c>
    </row>
    <row r="411">
      <c r="A411" t="n">
        <v>2026</v>
      </c>
      <c r="B411" t="n">
        <v>3</v>
      </c>
      <c r="C411" t="inlineStr">
        <is>
          <t>300 Projecten woningbouw</t>
        </is>
      </c>
      <c r="D411" t="inlineStr">
        <is>
          <t>Algemene kosten</t>
        </is>
      </c>
      <c r="E411" s="6" t="n">
        <v>495.24</v>
      </c>
      <c r="F411" s="6" t="n">
        <v>500</v>
      </c>
      <c r="G411" s="6">
        <f>IF(D411="Omzet",E411,-E411)</f>
        <v/>
      </c>
    </row>
    <row r="412">
      <c r="A412" t="n">
        <v>2026</v>
      </c>
      <c r="B412" t="n">
        <v>3</v>
      </c>
      <c r="C412" t="inlineStr">
        <is>
          <t>300 Projecten woningbouw</t>
        </is>
      </c>
      <c r="D412" t="inlineStr">
        <is>
          <t>Kostprijs</t>
        </is>
      </c>
      <c r="E412" s="6" t="n">
        <v>99485.39</v>
      </c>
      <c r="F412" s="6" t="n">
        <v>100800</v>
      </c>
      <c r="G412" s="6">
        <f>IF(D412="Omzet",E412,-E412)</f>
        <v/>
      </c>
    </row>
    <row r="413">
      <c r="A413" t="n">
        <v>2026</v>
      </c>
      <c r="B413" t="n">
        <v>3</v>
      </c>
      <c r="C413" t="inlineStr">
        <is>
          <t>300 Projecten woningbouw</t>
        </is>
      </c>
      <c r="D413" t="inlineStr">
        <is>
          <t>Omzet</t>
        </is>
      </c>
      <c r="E413" s="6" t="n">
        <v>219041.22</v>
      </c>
      <c r="F413" s="6" t="n">
        <v>243600</v>
      </c>
      <c r="G413" s="6">
        <f>IF(D413="Omzet",E413,-E413)</f>
        <v/>
      </c>
    </row>
    <row r="414">
      <c r="A414" t="n">
        <v>2026</v>
      </c>
      <c r="B414" t="n">
        <v>3</v>
      </c>
      <c r="C414" t="inlineStr">
        <is>
          <t>300 Projecten woningbouw</t>
        </is>
      </c>
      <c r="D414" t="inlineStr">
        <is>
          <t>Personeelskosten</t>
        </is>
      </c>
      <c r="E414" s="6" t="n">
        <v>76205.63</v>
      </c>
      <c r="F414" s="6" t="n">
        <v>71600</v>
      </c>
      <c r="G414" s="6">
        <f>IF(D414="Omzet",E414,-E414)</f>
        <v/>
      </c>
    </row>
    <row r="415">
      <c r="A415" t="n">
        <v>2026</v>
      </c>
      <c r="B415" t="n">
        <v>3</v>
      </c>
      <c r="C415" t="inlineStr">
        <is>
          <t>300 Projecten woningbouw</t>
        </is>
      </c>
      <c r="D415" t="inlineStr">
        <is>
          <t>Vervoerskosten</t>
        </is>
      </c>
      <c r="E415" s="6" t="n">
        <v>11265.18</v>
      </c>
      <c r="F415" s="6" t="n">
        <v>9400</v>
      </c>
      <c r="G415" s="6">
        <f>IF(D415="Omzet",E415,-E415)</f>
        <v/>
      </c>
    </row>
    <row r="416">
      <c r="A416" t="n">
        <v>2026</v>
      </c>
      <c r="B416" t="n">
        <v>3</v>
      </c>
      <c r="C416" t="inlineStr">
        <is>
          <t>400 Service en onderhoud</t>
        </is>
      </c>
      <c r="D416" t="inlineStr">
        <is>
          <t>Algemene kosten</t>
        </is>
      </c>
      <c r="E416" s="6" t="n">
        <v>609.52</v>
      </c>
      <c r="F416" s="6" t="n">
        <v>600</v>
      </c>
      <c r="G416" s="6">
        <f>IF(D416="Omzet",E416,-E416)</f>
        <v/>
      </c>
    </row>
    <row r="417">
      <c r="A417" t="n">
        <v>2026</v>
      </c>
      <c r="B417" t="n">
        <v>3</v>
      </c>
      <c r="C417" t="inlineStr">
        <is>
          <t>400 Service en onderhoud</t>
        </is>
      </c>
      <c r="D417" t="inlineStr">
        <is>
          <t>Kostprijs</t>
        </is>
      </c>
      <c r="E417" s="6" t="n">
        <v>34700.94</v>
      </c>
      <c r="F417" s="6" t="n">
        <v>34600</v>
      </c>
      <c r="G417" s="6">
        <f>IF(D417="Omzet",E417,-E417)</f>
        <v/>
      </c>
    </row>
    <row r="418">
      <c r="A418" t="n">
        <v>2026</v>
      </c>
      <c r="B418" t="n">
        <v>3</v>
      </c>
      <c r="C418" t="inlineStr">
        <is>
          <t>400 Service en onderhoud</t>
        </is>
      </c>
      <c r="D418" t="inlineStr">
        <is>
          <t>Omzet</t>
        </is>
      </c>
      <c r="E418" s="6" t="n">
        <v>219372.04</v>
      </c>
      <c r="F418" s="6" t="n">
        <v>219600</v>
      </c>
      <c r="G418" s="6">
        <f>IF(D418="Omzet",E418,-E418)</f>
        <v/>
      </c>
    </row>
    <row r="419">
      <c r="A419" t="n">
        <v>2026</v>
      </c>
      <c r="B419" t="n">
        <v>3</v>
      </c>
      <c r="C419" t="inlineStr">
        <is>
          <t>400 Service en onderhoud</t>
        </is>
      </c>
      <c r="D419" t="inlineStr">
        <is>
          <t>Personeelskosten</t>
        </is>
      </c>
      <c r="E419" s="6" t="n">
        <v>94553.56</v>
      </c>
      <c r="F419" s="6" t="n">
        <v>85100</v>
      </c>
      <c r="G419" s="6">
        <f>IF(D419="Omzet",E419,-E419)</f>
        <v/>
      </c>
    </row>
    <row r="420">
      <c r="A420" t="n">
        <v>2026</v>
      </c>
      <c r="B420" t="n">
        <v>3</v>
      </c>
      <c r="C420" t="inlineStr">
        <is>
          <t>400 Service en onderhoud</t>
        </is>
      </c>
      <c r="D420" t="inlineStr">
        <is>
          <t>Vervoerskosten</t>
        </is>
      </c>
      <c r="E420" s="6" t="n">
        <v>11624.89</v>
      </c>
      <c r="F420" s="6" t="n">
        <v>11400</v>
      </c>
      <c r="G420" s="6">
        <f>IF(D420="Omzet",E420,-E420)</f>
        <v/>
      </c>
    </row>
    <row r="421">
      <c r="A421" t="n">
        <v>2026</v>
      </c>
      <c r="B421" t="n">
        <v>3</v>
      </c>
      <c r="C421" t="inlineStr">
        <is>
          <t>500 Werkplaats en magazijn</t>
        </is>
      </c>
      <c r="D421" t="inlineStr">
        <is>
          <t>Algemene kosten</t>
        </is>
      </c>
      <c r="E421" s="6" t="n">
        <v>190.48</v>
      </c>
      <c r="F421" s="6" t="n">
        <v>200</v>
      </c>
      <c r="G421" s="6">
        <f>IF(D421="Omzet",E421,-E421)</f>
        <v/>
      </c>
    </row>
    <row r="422">
      <c r="A422" t="n">
        <v>2026</v>
      </c>
      <c r="B422" t="n">
        <v>3</v>
      </c>
      <c r="C422" t="inlineStr">
        <is>
          <t>500 Werkplaats en magazijn</t>
        </is>
      </c>
      <c r="D422" t="inlineStr">
        <is>
          <t>Huisvestingskosten</t>
        </is>
      </c>
      <c r="E422" s="6" t="n">
        <v>7594.36</v>
      </c>
      <c r="F422" s="6" t="n">
        <v>7500</v>
      </c>
      <c r="G422" s="6">
        <f>IF(D422="Omzet",E422,-E422)</f>
        <v/>
      </c>
    </row>
    <row r="423">
      <c r="A423" t="n">
        <v>2026</v>
      </c>
      <c r="B423" t="n">
        <v>3</v>
      </c>
      <c r="C423" t="inlineStr">
        <is>
          <t>500 Werkplaats en magazijn</t>
        </is>
      </c>
      <c r="D423" t="inlineStr">
        <is>
          <t>Kostprijs</t>
        </is>
      </c>
      <c r="E423" s="6" t="n">
        <v>37765.76</v>
      </c>
      <c r="F423" s="6" t="n">
        <v>44500</v>
      </c>
      <c r="G423" s="6">
        <f>IF(D423="Omzet",E423,-E423)</f>
        <v/>
      </c>
    </row>
    <row r="424">
      <c r="A424" t="n">
        <v>2026</v>
      </c>
      <c r="B424" t="n">
        <v>3</v>
      </c>
      <c r="C424" t="inlineStr">
        <is>
          <t>500 Werkplaats en magazijn</t>
        </is>
      </c>
      <c r="D424" t="inlineStr">
        <is>
          <t>Omzet</t>
        </is>
      </c>
      <c r="E424" s="6" t="n">
        <v>49271.02</v>
      </c>
      <c r="F424" s="6" t="n">
        <v>60400</v>
      </c>
      <c r="G424" s="6">
        <f>IF(D424="Omzet",E424,-E424)</f>
        <v/>
      </c>
    </row>
    <row r="425">
      <c r="A425" t="n">
        <v>2026</v>
      </c>
      <c r="B425" t="n">
        <v>3</v>
      </c>
      <c r="C425" t="inlineStr">
        <is>
          <t>500 Werkplaats en magazijn</t>
        </is>
      </c>
      <c r="D425" t="inlineStr">
        <is>
          <t>Personeelskosten</t>
        </is>
      </c>
      <c r="E425" s="6" t="n">
        <v>24284.35</v>
      </c>
      <c r="F425" s="6" t="n">
        <v>25100</v>
      </c>
      <c r="G425" s="6">
        <f>IF(D425="Omzet",E425,-E425)</f>
        <v/>
      </c>
    </row>
    <row r="426">
      <c r="A426" t="n">
        <v>2026</v>
      </c>
      <c r="B426" t="n">
        <v>3</v>
      </c>
      <c r="C426" t="inlineStr">
        <is>
          <t>500 Werkplaats en magazijn</t>
        </is>
      </c>
      <c r="D426" t="inlineStr">
        <is>
          <t>Vervoerskosten</t>
        </is>
      </c>
      <c r="E426" s="6" t="n">
        <v>1018.7</v>
      </c>
      <c r="F426" s="6" t="n">
        <v>1000</v>
      </c>
      <c r="G426" s="6">
        <f>IF(D426="Omzet",E426,-E426)</f>
        <v/>
      </c>
    </row>
    <row r="427">
      <c r="A427" t="n">
        <v>2026</v>
      </c>
      <c r="B427" t="n">
        <v>4</v>
      </c>
      <c r="C427" t="inlineStr">
        <is>
          <t>100 Directie en staf</t>
        </is>
      </c>
      <c r="D427" t="inlineStr">
        <is>
          <t>Afschrijvingen</t>
        </is>
      </c>
      <c r="E427" s="6" t="n">
        <v>8300</v>
      </c>
      <c r="F427" s="6" t="n">
        <v>8300</v>
      </c>
      <c r="G427" s="6">
        <f>IF(D427="Omzet",E427,-E427)</f>
        <v/>
      </c>
    </row>
    <row r="428">
      <c r="A428" t="n">
        <v>2026</v>
      </c>
      <c r="B428" t="n">
        <v>4</v>
      </c>
      <c r="C428" t="inlineStr">
        <is>
          <t>100 Directie en staf</t>
        </is>
      </c>
      <c r="D428" t="inlineStr">
        <is>
          <t>Algemene kosten</t>
        </is>
      </c>
      <c r="E428" s="6" t="n">
        <v>42048.18</v>
      </c>
      <c r="F428" s="6" t="n">
        <v>41400</v>
      </c>
      <c r="G428" s="6">
        <f>IF(D428="Omzet",E428,-E428)</f>
        <v/>
      </c>
    </row>
    <row r="429">
      <c r="A429" t="n">
        <v>2026</v>
      </c>
      <c r="B429" t="n">
        <v>4</v>
      </c>
      <c r="C429" t="inlineStr">
        <is>
          <t>100 Directie en staf</t>
        </is>
      </c>
      <c r="D429" t="inlineStr">
        <is>
          <t>Financiële lasten</t>
        </is>
      </c>
      <c r="E429" s="6" t="n">
        <v>2368.51</v>
      </c>
      <c r="F429" s="6" t="n">
        <v>2600</v>
      </c>
      <c r="G429" s="6">
        <f>IF(D429="Omzet",E429,-E429)</f>
        <v/>
      </c>
    </row>
    <row r="430">
      <c r="A430" t="n">
        <v>2026</v>
      </c>
      <c r="B430" t="n">
        <v>4</v>
      </c>
      <c r="C430" t="inlineStr">
        <is>
          <t>100 Directie en staf</t>
        </is>
      </c>
      <c r="D430" t="inlineStr">
        <is>
          <t>Huisvestingskosten</t>
        </is>
      </c>
      <c r="E430" s="6" t="n">
        <v>10702.73</v>
      </c>
      <c r="F430" s="6" t="n">
        <v>10600</v>
      </c>
      <c r="G430" s="6">
        <f>IF(D430="Omzet",E430,-E430)</f>
        <v/>
      </c>
    </row>
    <row r="431">
      <c r="A431" t="n">
        <v>2026</v>
      </c>
      <c r="B431" t="n">
        <v>4</v>
      </c>
      <c r="C431" t="inlineStr">
        <is>
          <t>100 Directie en staf</t>
        </is>
      </c>
      <c r="D431" t="inlineStr">
        <is>
          <t>Personeelskosten</t>
        </is>
      </c>
      <c r="E431" s="6" t="n">
        <v>72965.64999999999</v>
      </c>
      <c r="F431" s="6" t="n">
        <v>74100</v>
      </c>
      <c r="G431" s="6">
        <f>IF(D431="Omzet",E431,-E431)</f>
        <v/>
      </c>
    </row>
    <row r="432">
      <c r="A432" t="n">
        <v>2026</v>
      </c>
      <c r="B432" t="n">
        <v>4</v>
      </c>
      <c r="C432" t="inlineStr">
        <is>
          <t>100 Directie en staf</t>
        </is>
      </c>
      <c r="D432" t="inlineStr">
        <is>
          <t>Verkoopkosten</t>
        </is>
      </c>
      <c r="E432" s="6" t="n">
        <v>3764.72</v>
      </c>
      <c r="F432" s="6" t="n">
        <v>500</v>
      </c>
      <c r="G432" s="6">
        <f>IF(D432="Omzet",E432,-E432)</f>
        <v/>
      </c>
    </row>
    <row r="433">
      <c r="A433" t="n">
        <v>2026</v>
      </c>
      <c r="B433" t="n">
        <v>4</v>
      </c>
      <c r="C433" t="inlineStr">
        <is>
          <t>100 Directie en staf</t>
        </is>
      </c>
      <c r="D433" t="inlineStr">
        <is>
          <t>Vervoerskosten</t>
        </is>
      </c>
      <c r="E433" s="6" t="n">
        <v>1988.91</v>
      </c>
      <c r="F433" s="6" t="n">
        <v>2100</v>
      </c>
      <c r="G433" s="6">
        <f>IF(D433="Omzet",E433,-E433)</f>
        <v/>
      </c>
    </row>
    <row r="434">
      <c r="A434" t="n">
        <v>2026</v>
      </c>
      <c r="B434" t="n">
        <v>4</v>
      </c>
      <c r="C434" t="inlineStr">
        <is>
          <t>200 Projecten utiliteit</t>
        </is>
      </c>
      <c r="D434" t="inlineStr">
        <is>
          <t>Algemene kosten</t>
        </is>
      </c>
      <c r="E434" s="6" t="n">
        <v>787.5</v>
      </c>
      <c r="F434" s="6" t="n">
        <v>800</v>
      </c>
      <c r="G434" s="6">
        <f>IF(D434="Omzet",E434,-E434)</f>
        <v/>
      </c>
    </row>
    <row r="435">
      <c r="A435" t="n">
        <v>2026</v>
      </c>
      <c r="B435" t="n">
        <v>4</v>
      </c>
      <c r="C435" t="inlineStr">
        <is>
          <t>200 Projecten utiliteit</t>
        </is>
      </c>
      <c r="D435" t="inlineStr">
        <is>
          <t>Kostprijs</t>
        </is>
      </c>
      <c r="E435" s="6" t="n">
        <v>147833.9</v>
      </c>
      <c r="F435" s="6" t="n">
        <v>148000</v>
      </c>
      <c r="G435" s="6">
        <f>IF(D435="Omzet",E435,-E435)</f>
        <v/>
      </c>
    </row>
    <row r="436">
      <c r="A436" t="n">
        <v>2026</v>
      </c>
      <c r="B436" t="n">
        <v>4</v>
      </c>
      <c r="C436" t="inlineStr">
        <is>
          <t>200 Projecten utiliteit</t>
        </is>
      </c>
      <c r="D436" t="inlineStr">
        <is>
          <t>Omzet</t>
        </is>
      </c>
      <c r="E436" s="6" t="n">
        <v>370530.94</v>
      </c>
      <c r="F436" s="6" t="n">
        <v>367700</v>
      </c>
      <c r="G436" s="6">
        <f>IF(D436="Omzet",E436,-E436)</f>
        <v/>
      </c>
    </row>
    <row r="437">
      <c r="A437" t="n">
        <v>2026</v>
      </c>
      <c r="B437" t="n">
        <v>4</v>
      </c>
      <c r="C437" t="inlineStr">
        <is>
          <t>200 Projecten utiliteit</t>
        </is>
      </c>
      <c r="D437" t="inlineStr">
        <is>
          <t>Personeelskosten</t>
        </is>
      </c>
      <c r="E437" s="6" t="n">
        <v>120072.31</v>
      </c>
      <c r="F437" s="6" t="n">
        <v>119800</v>
      </c>
      <c r="G437" s="6">
        <f>IF(D437="Omzet",E437,-E437)</f>
        <v/>
      </c>
    </row>
    <row r="438">
      <c r="A438" t="n">
        <v>2026</v>
      </c>
      <c r="B438" t="n">
        <v>4</v>
      </c>
      <c r="C438" t="inlineStr">
        <is>
          <t>200 Projecten utiliteit</t>
        </is>
      </c>
      <c r="D438" t="inlineStr">
        <is>
          <t>Vervoerskosten</t>
        </is>
      </c>
      <c r="E438" s="6" t="n">
        <v>15352.99</v>
      </c>
      <c r="F438" s="6" t="n">
        <v>11800</v>
      </c>
      <c r="G438" s="6">
        <f>IF(D438="Omzet",E438,-E438)</f>
        <v/>
      </c>
    </row>
    <row r="439">
      <c r="A439" t="n">
        <v>2026</v>
      </c>
      <c r="B439" t="n">
        <v>4</v>
      </c>
      <c r="C439" t="inlineStr">
        <is>
          <t>300 Projecten woningbouw</t>
        </is>
      </c>
      <c r="D439" t="inlineStr">
        <is>
          <t>Algemene kosten</t>
        </is>
      </c>
      <c r="E439" s="6" t="n">
        <v>487.5</v>
      </c>
      <c r="F439" s="6" t="n">
        <v>500</v>
      </c>
      <c r="G439" s="6">
        <f>IF(D439="Omzet",E439,-E439)</f>
        <v/>
      </c>
    </row>
    <row r="440">
      <c r="A440" t="n">
        <v>2026</v>
      </c>
      <c r="B440" t="n">
        <v>4</v>
      </c>
      <c r="C440" t="inlineStr">
        <is>
          <t>300 Projecten woningbouw</t>
        </is>
      </c>
      <c r="D440" t="inlineStr">
        <is>
          <t>Kostprijs</t>
        </is>
      </c>
      <c r="E440" s="6" t="n">
        <v>86892.36</v>
      </c>
      <c r="F440" s="6" t="n">
        <v>107700</v>
      </c>
      <c r="G440" s="6">
        <f>IF(D440="Omzet",E440,-E440)</f>
        <v/>
      </c>
    </row>
    <row r="441">
      <c r="A441" t="n">
        <v>2026</v>
      </c>
      <c r="B441" t="n">
        <v>4</v>
      </c>
      <c r="C441" t="inlineStr">
        <is>
          <t>300 Projecten woningbouw</t>
        </is>
      </c>
      <c r="D441" t="inlineStr">
        <is>
          <t>Omzet</t>
        </is>
      </c>
      <c r="E441" s="6" t="n">
        <v>207718.05</v>
      </c>
      <c r="F441" s="6" t="n">
        <v>234300</v>
      </c>
      <c r="G441" s="6">
        <f>IF(D441="Omzet",E441,-E441)</f>
        <v/>
      </c>
    </row>
    <row r="442">
      <c r="A442" t="n">
        <v>2026</v>
      </c>
      <c r="B442" t="n">
        <v>4</v>
      </c>
      <c r="C442" t="inlineStr">
        <is>
          <t>300 Projecten woningbouw</t>
        </is>
      </c>
      <c r="D442" t="inlineStr">
        <is>
          <t>Personeelskosten</t>
        </is>
      </c>
      <c r="E442" s="6" t="n">
        <v>70546.78999999999</v>
      </c>
      <c r="F442" s="6" t="n">
        <v>78300</v>
      </c>
      <c r="G442" s="6">
        <f>IF(D442="Omzet",E442,-E442)</f>
        <v/>
      </c>
    </row>
    <row r="443">
      <c r="A443" t="n">
        <v>2026</v>
      </c>
      <c r="B443" t="n">
        <v>4</v>
      </c>
      <c r="C443" t="inlineStr">
        <is>
          <t>300 Projecten woningbouw</t>
        </is>
      </c>
      <c r="D443" t="inlineStr">
        <is>
          <t>Vervoerskosten</t>
        </is>
      </c>
      <c r="E443" s="6" t="n">
        <v>8939.1</v>
      </c>
      <c r="F443" s="6" t="n">
        <v>8900</v>
      </c>
      <c r="G443" s="6">
        <f>IF(D443="Omzet",E443,-E443)</f>
        <v/>
      </c>
    </row>
    <row r="444">
      <c r="A444" t="n">
        <v>2026</v>
      </c>
      <c r="B444" t="n">
        <v>4</v>
      </c>
      <c r="C444" t="inlineStr">
        <is>
          <t>400 Service en onderhoud</t>
        </is>
      </c>
      <c r="D444" t="inlineStr">
        <is>
          <t>Algemene kosten</t>
        </is>
      </c>
      <c r="E444" s="6" t="n">
        <v>600</v>
      </c>
      <c r="F444" s="6" t="n">
        <v>600</v>
      </c>
      <c r="G444" s="6">
        <f>IF(D444="Omzet",E444,-E444)</f>
        <v/>
      </c>
    </row>
    <row r="445">
      <c r="A445" t="n">
        <v>2026</v>
      </c>
      <c r="B445" t="n">
        <v>4</v>
      </c>
      <c r="C445" t="inlineStr">
        <is>
          <t>400 Service en onderhoud</t>
        </is>
      </c>
      <c r="D445" t="inlineStr">
        <is>
          <t>Kostprijs</t>
        </is>
      </c>
      <c r="E445" s="6" t="n">
        <v>31981.75</v>
      </c>
      <c r="F445" s="6" t="n">
        <v>30200</v>
      </c>
      <c r="G445" s="6">
        <f>IF(D445="Omzet",E445,-E445)</f>
        <v/>
      </c>
    </row>
    <row r="446">
      <c r="A446" t="n">
        <v>2026</v>
      </c>
      <c r="B446" t="n">
        <v>4</v>
      </c>
      <c r="C446" t="inlineStr">
        <is>
          <t>400 Service en onderhoud</t>
        </is>
      </c>
      <c r="D446" t="inlineStr">
        <is>
          <t>Omzet</t>
        </is>
      </c>
      <c r="E446" s="6" t="n">
        <v>210127.51</v>
      </c>
      <c r="F446" s="6" t="n">
        <v>203200</v>
      </c>
      <c r="G446" s="6">
        <f>IF(D446="Omzet",E446,-E446)</f>
        <v/>
      </c>
    </row>
    <row r="447">
      <c r="A447" t="n">
        <v>2026</v>
      </c>
      <c r="B447" t="n">
        <v>4</v>
      </c>
      <c r="C447" t="inlineStr">
        <is>
          <t>400 Service en onderhoud</t>
        </is>
      </c>
      <c r="D447" t="inlineStr">
        <is>
          <t>Personeelskosten</t>
        </is>
      </c>
      <c r="E447" s="6" t="n">
        <v>89119.44</v>
      </c>
      <c r="F447" s="6" t="n">
        <v>85700</v>
      </c>
      <c r="G447" s="6">
        <f>IF(D447="Omzet",E447,-E447)</f>
        <v/>
      </c>
    </row>
    <row r="448">
      <c r="A448" t="n">
        <v>2026</v>
      </c>
      <c r="B448" t="n">
        <v>4</v>
      </c>
      <c r="C448" t="inlineStr">
        <is>
          <t>400 Service en onderhoud</t>
        </is>
      </c>
      <c r="D448" t="inlineStr">
        <is>
          <t>Vervoerskosten</t>
        </is>
      </c>
      <c r="E448" s="6" t="n">
        <v>12462.5</v>
      </c>
      <c r="F448" s="6" t="n">
        <v>13100</v>
      </c>
      <c r="G448" s="6">
        <f>IF(D448="Omzet",E448,-E448)</f>
        <v/>
      </c>
    </row>
    <row r="449">
      <c r="A449" t="n">
        <v>2026</v>
      </c>
      <c r="B449" t="n">
        <v>4</v>
      </c>
      <c r="C449" t="inlineStr">
        <is>
          <t>500 Werkplaats en magazijn</t>
        </is>
      </c>
      <c r="D449" t="inlineStr">
        <is>
          <t>Algemene kosten</t>
        </is>
      </c>
      <c r="E449" s="6" t="n">
        <v>187.5</v>
      </c>
      <c r="F449" s="6" t="n">
        <v>200</v>
      </c>
      <c r="G449" s="6">
        <f>IF(D449="Omzet",E449,-E449)</f>
        <v/>
      </c>
    </row>
    <row r="450">
      <c r="A450" t="n">
        <v>2026</v>
      </c>
      <c r="B450" t="n">
        <v>4</v>
      </c>
      <c r="C450" t="inlineStr">
        <is>
          <t>500 Werkplaats en magazijn</t>
        </is>
      </c>
      <c r="D450" t="inlineStr">
        <is>
          <t>Huisvestingskosten</t>
        </is>
      </c>
      <c r="E450" s="6" t="n">
        <v>7135.16</v>
      </c>
      <c r="F450" s="6" t="n">
        <v>7100</v>
      </c>
      <c r="G450" s="6">
        <f>IF(D450="Omzet",E450,-E450)</f>
        <v/>
      </c>
    </row>
    <row r="451">
      <c r="A451" t="n">
        <v>2026</v>
      </c>
      <c r="B451" t="n">
        <v>4</v>
      </c>
      <c r="C451" t="inlineStr">
        <is>
          <t>500 Werkplaats en magazijn</t>
        </is>
      </c>
      <c r="D451" t="inlineStr">
        <is>
          <t>Kostprijs</t>
        </is>
      </c>
      <c r="E451" s="6" t="n">
        <v>35796.61</v>
      </c>
      <c r="F451" s="6" t="n">
        <v>42200</v>
      </c>
      <c r="G451" s="6">
        <f>IF(D451="Omzet",E451,-E451)</f>
        <v/>
      </c>
    </row>
    <row r="452">
      <c r="A452" t="n">
        <v>2026</v>
      </c>
      <c r="B452" t="n">
        <v>4</v>
      </c>
      <c r="C452" t="inlineStr">
        <is>
          <t>500 Werkplaats en magazijn</t>
        </is>
      </c>
      <c r="D452" t="inlineStr">
        <is>
          <t>Omzet</t>
        </is>
      </c>
      <c r="E452" s="6" t="n">
        <v>48176.42</v>
      </c>
      <c r="F452" s="6" t="n">
        <v>61900</v>
      </c>
      <c r="G452" s="6">
        <f>IF(D452="Omzet",E452,-E452)</f>
        <v/>
      </c>
    </row>
    <row r="453">
      <c r="A453" t="n">
        <v>2026</v>
      </c>
      <c r="B453" t="n">
        <v>4</v>
      </c>
      <c r="C453" t="inlineStr">
        <is>
          <t>500 Werkplaats en magazijn</t>
        </is>
      </c>
      <c r="D453" t="inlineStr">
        <is>
          <t>Personeelskosten</t>
        </is>
      </c>
      <c r="E453" s="6" t="n">
        <v>24324.14</v>
      </c>
      <c r="F453" s="6" t="n">
        <v>24700</v>
      </c>
      <c r="G453" s="6">
        <f>IF(D453="Omzet",E453,-E453)</f>
        <v/>
      </c>
    </row>
    <row r="454">
      <c r="A454" t="n">
        <v>2026</v>
      </c>
      <c r="B454" t="n">
        <v>4</v>
      </c>
      <c r="C454" t="inlineStr">
        <is>
          <t>500 Werkplaats en magazijn</t>
        </is>
      </c>
      <c r="D454" t="inlineStr">
        <is>
          <t>Vervoerskosten</t>
        </is>
      </c>
      <c r="E454" s="6" t="n">
        <v>1038.14</v>
      </c>
      <c r="F454" s="6" t="n">
        <v>1100</v>
      </c>
      <c r="G454" s="6">
        <f>IF(D454="Omzet",E454,-E454)</f>
        <v/>
      </c>
    </row>
    <row r="455">
      <c r="A455" t="n">
        <v>2026</v>
      </c>
      <c r="B455" t="n">
        <v>5</v>
      </c>
      <c r="C455" t="inlineStr">
        <is>
          <t>100 Directie en staf</t>
        </is>
      </c>
      <c r="D455" t="inlineStr">
        <is>
          <t>Afschrijvingen</t>
        </is>
      </c>
      <c r="E455" s="6" t="n">
        <v>8300</v>
      </c>
      <c r="F455" s="6" t="n">
        <v>8300</v>
      </c>
      <c r="G455" s="6">
        <f>IF(D455="Omzet",E455,-E455)</f>
        <v/>
      </c>
    </row>
    <row r="456">
      <c r="A456" t="n">
        <v>2026</v>
      </c>
      <c r="B456" t="n">
        <v>5</v>
      </c>
      <c r="C456" t="inlineStr">
        <is>
          <t>100 Directie en staf</t>
        </is>
      </c>
      <c r="D456" t="inlineStr">
        <is>
          <t>Algemene kosten</t>
        </is>
      </c>
      <c r="E456" s="6" t="n">
        <v>8673.43</v>
      </c>
      <c r="F456" s="6" t="n">
        <v>8500</v>
      </c>
      <c r="G456" s="6">
        <f>IF(D456="Omzet",E456,-E456)</f>
        <v/>
      </c>
    </row>
    <row r="457">
      <c r="A457" t="n">
        <v>2026</v>
      </c>
      <c r="B457" t="n">
        <v>5</v>
      </c>
      <c r="C457" t="inlineStr">
        <is>
          <t>100 Directie en staf</t>
        </is>
      </c>
      <c r="D457" t="inlineStr">
        <is>
          <t>Financiële lasten</t>
        </is>
      </c>
      <c r="E457" s="6" t="n">
        <v>2333.36</v>
      </c>
      <c r="F457" s="6" t="n">
        <v>2600</v>
      </c>
      <c r="G457" s="6">
        <f>IF(D457="Omzet",E457,-E457)</f>
        <v/>
      </c>
    </row>
    <row r="458">
      <c r="A458" t="n">
        <v>2026</v>
      </c>
      <c r="B458" t="n">
        <v>5</v>
      </c>
      <c r="C458" t="inlineStr">
        <is>
          <t>100 Directie en staf</t>
        </is>
      </c>
      <c r="D458" t="inlineStr">
        <is>
          <t>Huisvestingskosten</t>
        </is>
      </c>
      <c r="E458" s="6" t="n">
        <v>10187.19</v>
      </c>
      <c r="F458" s="6" t="n">
        <v>10300</v>
      </c>
      <c r="G458" s="6">
        <f>IF(D458="Omzet",E458,-E458)</f>
        <v/>
      </c>
    </row>
    <row r="459">
      <c r="A459" t="n">
        <v>2026</v>
      </c>
      <c r="B459" t="n">
        <v>5</v>
      </c>
      <c r="C459" t="inlineStr">
        <is>
          <t>100 Directie en staf</t>
        </is>
      </c>
      <c r="D459" t="inlineStr">
        <is>
          <t>Personeelskosten</t>
        </is>
      </c>
      <c r="E459" s="6" t="n">
        <v>132462.3</v>
      </c>
      <c r="F459" s="6" t="n">
        <v>136800</v>
      </c>
      <c r="G459" s="6">
        <f>IF(D459="Omzet",E459,-E459)</f>
        <v/>
      </c>
    </row>
    <row r="460">
      <c r="A460" t="n">
        <v>2026</v>
      </c>
      <c r="B460" t="n">
        <v>5</v>
      </c>
      <c r="C460" t="inlineStr">
        <is>
          <t>100 Directie en staf</t>
        </is>
      </c>
      <c r="D460" t="inlineStr">
        <is>
          <t>Verkoopkosten</t>
        </is>
      </c>
      <c r="E460" s="6" t="n">
        <v>1402.58</v>
      </c>
      <c r="F460" s="6" t="n">
        <v>4200</v>
      </c>
      <c r="G460" s="6">
        <f>IF(D460="Omzet",E460,-E460)</f>
        <v/>
      </c>
    </row>
    <row r="461">
      <c r="A461" t="n">
        <v>2026</v>
      </c>
      <c r="B461" t="n">
        <v>5</v>
      </c>
      <c r="C461" t="inlineStr">
        <is>
          <t>100 Directie en staf</t>
        </is>
      </c>
      <c r="D461" t="inlineStr">
        <is>
          <t>Vervoerskosten</t>
        </is>
      </c>
      <c r="E461" s="6" t="n">
        <v>2032.75</v>
      </c>
      <c r="F461" s="6" t="n">
        <v>2000</v>
      </c>
      <c r="G461" s="6">
        <f>IF(D461="Omzet",E461,-E461)</f>
        <v/>
      </c>
    </row>
    <row r="462">
      <c r="A462" t="n">
        <v>2026</v>
      </c>
      <c r="B462" t="n">
        <v>5</v>
      </c>
      <c r="C462" t="inlineStr">
        <is>
          <t>200 Projecten utiliteit</t>
        </is>
      </c>
      <c r="D462" t="inlineStr">
        <is>
          <t>Algemene kosten</t>
        </is>
      </c>
      <c r="E462" s="6" t="n">
        <v>787.5</v>
      </c>
      <c r="F462" s="6" t="n">
        <v>800</v>
      </c>
      <c r="G462" s="6">
        <f>IF(D462="Omzet",E462,-E462)</f>
        <v/>
      </c>
    </row>
    <row r="463">
      <c r="A463" t="n">
        <v>2026</v>
      </c>
      <c r="B463" t="n">
        <v>5</v>
      </c>
      <c r="C463" t="inlineStr">
        <is>
          <t>200 Projecten utiliteit</t>
        </is>
      </c>
      <c r="D463" t="inlineStr">
        <is>
          <t>Kostprijs</t>
        </is>
      </c>
      <c r="E463" s="6" t="n">
        <v>153124.47</v>
      </c>
      <c r="F463" s="6" t="n">
        <v>152900</v>
      </c>
      <c r="G463" s="6">
        <f>IF(D463="Omzet",E463,-E463)</f>
        <v/>
      </c>
    </row>
    <row r="464">
      <c r="A464" t="n">
        <v>2026</v>
      </c>
      <c r="B464" t="n">
        <v>5</v>
      </c>
      <c r="C464" t="inlineStr">
        <is>
          <t>200 Projecten utiliteit</t>
        </is>
      </c>
      <c r="D464" t="inlineStr">
        <is>
          <t>Omzet</t>
        </is>
      </c>
      <c r="E464" s="6" t="n">
        <v>370142.97</v>
      </c>
      <c r="F464" s="6" t="n">
        <v>351800</v>
      </c>
      <c r="G464" s="6">
        <f>IF(D464="Omzet",E464,-E464)</f>
        <v/>
      </c>
    </row>
    <row r="465">
      <c r="A465" t="n">
        <v>2026</v>
      </c>
      <c r="B465" t="n">
        <v>5</v>
      </c>
      <c r="C465" t="inlineStr">
        <is>
          <t>200 Projecten utiliteit</t>
        </is>
      </c>
      <c r="D465" t="inlineStr">
        <is>
          <t>Personeelskosten</t>
        </is>
      </c>
      <c r="E465" s="6" t="n">
        <v>223351.28</v>
      </c>
      <c r="F465" s="6" t="n">
        <v>217200</v>
      </c>
      <c r="G465" s="6">
        <f>IF(D465="Omzet",E465,-E465)</f>
        <v/>
      </c>
    </row>
    <row r="466">
      <c r="A466" t="n">
        <v>2026</v>
      </c>
      <c r="B466" t="n">
        <v>5</v>
      </c>
      <c r="C466" t="inlineStr">
        <is>
          <t>200 Projecten utiliteit</t>
        </is>
      </c>
      <c r="D466" t="inlineStr">
        <is>
          <t>Vervoerskosten</t>
        </is>
      </c>
      <c r="E466" s="6" t="n">
        <v>13646.69</v>
      </c>
      <c r="F466" s="6" t="n">
        <v>13800</v>
      </c>
      <c r="G466" s="6">
        <f>IF(D466="Omzet",E466,-E466)</f>
        <v/>
      </c>
    </row>
    <row r="467">
      <c r="A467" t="n">
        <v>2026</v>
      </c>
      <c r="B467" t="n">
        <v>5</v>
      </c>
      <c r="C467" t="inlineStr">
        <is>
          <t>300 Projecten woningbouw</t>
        </is>
      </c>
      <c r="D467" t="inlineStr">
        <is>
          <t>Algemene kosten</t>
        </is>
      </c>
      <c r="E467" s="6" t="n">
        <v>487.5</v>
      </c>
      <c r="F467" s="6" t="n">
        <v>500</v>
      </c>
      <c r="G467" s="6">
        <f>IF(D467="Omzet",E467,-E467)</f>
        <v/>
      </c>
    </row>
    <row r="468">
      <c r="A468" t="n">
        <v>2026</v>
      </c>
      <c r="B468" t="n">
        <v>5</v>
      </c>
      <c r="C468" t="inlineStr">
        <is>
          <t>300 Projecten woningbouw</t>
        </is>
      </c>
      <c r="D468" t="inlineStr">
        <is>
          <t>Kostprijs</t>
        </is>
      </c>
      <c r="E468" s="6" t="n">
        <v>98603.75999999999</v>
      </c>
      <c r="F468" s="6" t="n">
        <v>88300</v>
      </c>
      <c r="G468" s="6">
        <f>IF(D468="Omzet",E468,-E468)</f>
        <v/>
      </c>
    </row>
    <row r="469">
      <c r="A469" t="n">
        <v>2026</v>
      </c>
      <c r="B469" t="n">
        <v>5</v>
      </c>
      <c r="C469" t="inlineStr">
        <is>
          <t>300 Projecten woningbouw</t>
        </is>
      </c>
      <c r="D469" t="inlineStr">
        <is>
          <t>Omzet</t>
        </is>
      </c>
      <c r="E469" s="6" t="n">
        <v>225236.17</v>
      </c>
      <c r="F469" s="6" t="n">
        <v>211300</v>
      </c>
      <c r="G469" s="6">
        <f>IF(D469="Omzet",E469,-E469)</f>
        <v/>
      </c>
    </row>
    <row r="470">
      <c r="A470" t="n">
        <v>2026</v>
      </c>
      <c r="B470" t="n">
        <v>5</v>
      </c>
      <c r="C470" t="inlineStr">
        <is>
          <t>300 Projecten woningbouw</t>
        </is>
      </c>
      <c r="D470" t="inlineStr">
        <is>
          <t>Personeelskosten</t>
        </is>
      </c>
      <c r="E470" s="6" t="n">
        <v>132720.36</v>
      </c>
      <c r="F470" s="6" t="n">
        <v>141400</v>
      </c>
      <c r="G470" s="6">
        <f>IF(D470="Omzet",E470,-E470)</f>
        <v/>
      </c>
    </row>
    <row r="471">
      <c r="A471" t="n">
        <v>2026</v>
      </c>
      <c r="B471" t="n">
        <v>5</v>
      </c>
      <c r="C471" t="inlineStr">
        <is>
          <t>300 Projecten woningbouw</t>
        </is>
      </c>
      <c r="D471" t="inlineStr">
        <is>
          <t>Vervoerskosten</t>
        </is>
      </c>
      <c r="E471" s="6" t="n">
        <v>9096.690000000001</v>
      </c>
      <c r="F471" s="6" t="n">
        <v>8900</v>
      </c>
      <c r="G471" s="6">
        <f>IF(D471="Omzet",E471,-E471)</f>
        <v/>
      </c>
    </row>
    <row r="472">
      <c r="A472" t="n">
        <v>2026</v>
      </c>
      <c r="B472" t="n">
        <v>5</v>
      </c>
      <c r="C472" t="inlineStr">
        <is>
          <t>400 Service en onderhoud</t>
        </is>
      </c>
      <c r="D472" t="inlineStr">
        <is>
          <t>Algemene kosten</t>
        </is>
      </c>
      <c r="E472" s="6" t="n">
        <v>600</v>
      </c>
      <c r="F472" s="6" t="n">
        <v>600</v>
      </c>
      <c r="G472" s="6">
        <f>IF(D472="Omzet",E472,-E472)</f>
        <v/>
      </c>
    </row>
    <row r="473">
      <c r="A473" t="n">
        <v>2026</v>
      </c>
      <c r="B473" t="n">
        <v>5</v>
      </c>
      <c r="C473" t="inlineStr">
        <is>
          <t>400 Service en onderhoud</t>
        </is>
      </c>
      <c r="D473" t="inlineStr">
        <is>
          <t>Kostprijs</t>
        </is>
      </c>
      <c r="E473" s="6" t="n">
        <v>32506.41</v>
      </c>
      <c r="F473" s="6" t="n">
        <v>28500</v>
      </c>
      <c r="G473" s="6">
        <f>IF(D473="Omzet",E473,-E473)</f>
        <v/>
      </c>
    </row>
    <row r="474">
      <c r="A474" t="n">
        <v>2026</v>
      </c>
      <c r="B474" t="n">
        <v>5</v>
      </c>
      <c r="C474" t="inlineStr">
        <is>
          <t>400 Service en onderhoud</t>
        </is>
      </c>
      <c r="D474" t="inlineStr">
        <is>
          <t>Omzet</t>
        </is>
      </c>
      <c r="E474" s="6" t="n">
        <v>207602.43</v>
      </c>
      <c r="F474" s="6" t="n">
        <v>199800</v>
      </c>
      <c r="G474" s="6">
        <f>IF(D474="Omzet",E474,-E474)</f>
        <v/>
      </c>
    </row>
    <row r="475">
      <c r="A475" t="n">
        <v>2026</v>
      </c>
      <c r="B475" t="n">
        <v>5</v>
      </c>
      <c r="C475" t="inlineStr">
        <is>
          <t>400 Service en onderhoud</t>
        </is>
      </c>
      <c r="D475" t="inlineStr">
        <is>
          <t>Personeelskosten</t>
        </is>
      </c>
      <c r="E475" s="6" t="n">
        <v>166622.54</v>
      </c>
      <c r="F475" s="6" t="n">
        <v>159100</v>
      </c>
      <c r="G475" s="6">
        <f>IF(D475="Omzet",E475,-E475)</f>
        <v/>
      </c>
    </row>
    <row r="476">
      <c r="A476" t="n">
        <v>2026</v>
      </c>
      <c r="B476" t="n">
        <v>5</v>
      </c>
      <c r="C476" t="inlineStr">
        <is>
          <t>400 Service en onderhoud</t>
        </is>
      </c>
      <c r="D476" t="inlineStr">
        <is>
          <t>Vervoerskosten</t>
        </is>
      </c>
      <c r="E476" s="6" t="n">
        <v>10891.04</v>
      </c>
      <c r="F476" s="6" t="n">
        <v>10900</v>
      </c>
      <c r="G476" s="6">
        <f>IF(D476="Omzet",E476,-E476)</f>
        <v/>
      </c>
    </row>
    <row r="477">
      <c r="A477" t="n">
        <v>2026</v>
      </c>
      <c r="B477" t="n">
        <v>5</v>
      </c>
      <c r="C477" t="inlineStr">
        <is>
          <t>500 Werkplaats en magazijn</t>
        </is>
      </c>
      <c r="D477" t="inlineStr">
        <is>
          <t>Algemene kosten</t>
        </is>
      </c>
      <c r="E477" s="6" t="n">
        <v>187.5</v>
      </c>
      <c r="F477" s="6" t="n">
        <v>200</v>
      </c>
      <c r="G477" s="6">
        <f>IF(D477="Omzet",E477,-E477)</f>
        <v/>
      </c>
    </row>
    <row r="478">
      <c r="A478" t="n">
        <v>2026</v>
      </c>
      <c r="B478" t="n">
        <v>5</v>
      </c>
      <c r="C478" t="inlineStr">
        <is>
          <t>500 Werkplaats en magazijn</t>
        </is>
      </c>
      <c r="D478" t="inlineStr">
        <is>
          <t>Huisvestingskosten</t>
        </is>
      </c>
      <c r="E478" s="6" t="n">
        <v>6791.46</v>
      </c>
      <c r="F478" s="6" t="n">
        <v>6900</v>
      </c>
      <c r="G478" s="6">
        <f>IF(D478="Omzet",E478,-E478)</f>
        <v/>
      </c>
    </row>
    <row r="479">
      <c r="A479" t="n">
        <v>2026</v>
      </c>
      <c r="B479" t="n">
        <v>5</v>
      </c>
      <c r="C479" t="inlineStr">
        <is>
          <t>500 Werkplaats en magazijn</t>
        </is>
      </c>
      <c r="D479" t="inlineStr">
        <is>
          <t>Kostprijs</t>
        </is>
      </c>
      <c r="E479" s="6" t="n">
        <v>43035.72</v>
      </c>
      <c r="F479" s="6" t="n">
        <v>42000</v>
      </c>
      <c r="G479" s="6">
        <f>IF(D479="Omzet",E479,-E479)</f>
        <v/>
      </c>
    </row>
    <row r="480">
      <c r="A480" t="n">
        <v>2026</v>
      </c>
      <c r="B480" t="n">
        <v>5</v>
      </c>
      <c r="C480" t="inlineStr">
        <is>
          <t>500 Werkplaats en magazijn</t>
        </is>
      </c>
      <c r="D480" t="inlineStr">
        <is>
          <t>Omzet</t>
        </is>
      </c>
      <c r="E480" s="6" t="n">
        <v>59103</v>
      </c>
      <c r="F480" s="6" t="n">
        <v>57700</v>
      </c>
      <c r="G480" s="6">
        <f>IF(D480="Omzet",E480,-E480)</f>
        <v/>
      </c>
    </row>
    <row r="481">
      <c r="A481" t="n">
        <v>2026</v>
      </c>
      <c r="B481" t="n">
        <v>5</v>
      </c>
      <c r="C481" t="inlineStr">
        <is>
          <t>500 Werkplaats en magazijn</t>
        </is>
      </c>
      <c r="D481" t="inlineStr">
        <is>
          <t>Personeelskosten</t>
        </is>
      </c>
      <c r="E481" s="6" t="n">
        <v>45757.28</v>
      </c>
      <c r="F481" s="6" t="n">
        <v>46800</v>
      </c>
      <c r="G481" s="6">
        <f>IF(D481="Omzet",E481,-E481)</f>
        <v/>
      </c>
    </row>
    <row r="482">
      <c r="A482" t="n">
        <v>2026</v>
      </c>
      <c r="B482" t="n">
        <v>5</v>
      </c>
      <c r="C482" t="inlineStr">
        <is>
          <t>500 Werkplaats en magazijn</t>
        </is>
      </c>
      <c r="D482" t="inlineStr">
        <is>
          <t>Vervoerskosten</t>
        </is>
      </c>
      <c r="E482" s="6" t="n">
        <v>1004.82</v>
      </c>
      <c r="F482" s="6" t="n">
        <v>1000</v>
      </c>
      <c r="G482" s="6">
        <f>IF(D482="Omzet",E482,-E482)</f>
        <v/>
      </c>
    </row>
    <row r="483">
      <c r="A483" t="n">
        <v>2026</v>
      </c>
      <c r="B483" t="n">
        <v>6</v>
      </c>
      <c r="C483" t="inlineStr">
        <is>
          <t>(geen kostenplaats)</t>
        </is>
      </c>
      <c r="D483" t="inlineStr">
        <is>
          <t>Kostprijs</t>
        </is>
      </c>
      <c r="E483" s="6" t="n">
        <v>884.33</v>
      </c>
      <c r="F483" s="6" t="n">
        <v>0</v>
      </c>
      <c r="G483" s="6">
        <f>IF(D483="Omzet",E483,-E483)</f>
        <v/>
      </c>
    </row>
    <row r="484">
      <c r="A484" t="n">
        <v>2026</v>
      </c>
      <c r="B484" t="n">
        <v>6</v>
      </c>
      <c r="C484" t="inlineStr">
        <is>
          <t>100 Directie en staf</t>
        </is>
      </c>
      <c r="D484" t="inlineStr">
        <is>
          <t>Afschrijvingen</t>
        </is>
      </c>
      <c r="E484" s="6" t="n">
        <v>8300</v>
      </c>
      <c r="F484" s="6" t="n">
        <v>8300</v>
      </c>
      <c r="G484" s="6">
        <f>IF(D484="Omzet",E484,-E484)</f>
        <v/>
      </c>
    </row>
    <row r="485">
      <c r="A485" t="n">
        <v>2026</v>
      </c>
      <c r="B485" t="n">
        <v>6</v>
      </c>
      <c r="C485" t="inlineStr">
        <is>
          <t>100 Directie en staf</t>
        </is>
      </c>
      <c r="D485" t="inlineStr">
        <is>
          <t>Algemene kosten</t>
        </is>
      </c>
      <c r="E485" s="6" t="n">
        <v>13294.44</v>
      </c>
      <c r="F485" s="6" t="n">
        <v>14200</v>
      </c>
      <c r="G485" s="6">
        <f>IF(D485="Omzet",E485,-E485)</f>
        <v/>
      </c>
    </row>
    <row r="486">
      <c r="A486" t="n">
        <v>2026</v>
      </c>
      <c r="B486" t="n">
        <v>6</v>
      </c>
      <c r="C486" t="inlineStr">
        <is>
          <t>100 Directie en staf</t>
        </is>
      </c>
      <c r="D486" t="inlineStr">
        <is>
          <t>Financiële lasten</t>
        </is>
      </c>
      <c r="E486" s="6" t="n">
        <v>2273.03</v>
      </c>
      <c r="F486" s="6" t="n">
        <v>2500</v>
      </c>
      <c r="G486" s="6">
        <f>IF(D486="Omzet",E486,-E486)</f>
        <v/>
      </c>
    </row>
    <row r="487">
      <c r="A487" t="n">
        <v>2026</v>
      </c>
      <c r="B487" t="n">
        <v>6</v>
      </c>
      <c r="C487" t="inlineStr">
        <is>
          <t>100 Directie en staf</t>
        </is>
      </c>
      <c r="D487" t="inlineStr">
        <is>
          <t>Huisvestingskosten</t>
        </is>
      </c>
      <c r="E487" s="6" t="n">
        <v>9909.41</v>
      </c>
      <c r="F487" s="6" t="n">
        <v>10000</v>
      </c>
      <c r="G487" s="6">
        <f>IF(D487="Omzet",E487,-E487)</f>
        <v/>
      </c>
    </row>
    <row r="488">
      <c r="A488" t="n">
        <v>2026</v>
      </c>
      <c r="B488" t="n">
        <v>6</v>
      </c>
      <c r="C488" t="inlineStr">
        <is>
          <t>100 Directie en staf</t>
        </is>
      </c>
      <c r="D488" t="inlineStr">
        <is>
          <t>Personeelskosten</t>
        </is>
      </c>
      <c r="E488" s="6" t="n">
        <v>71578.3</v>
      </c>
      <c r="F488" s="6" t="n">
        <v>74400</v>
      </c>
      <c r="G488" s="6">
        <f>IF(D488="Omzet",E488,-E488)</f>
        <v/>
      </c>
    </row>
    <row r="489">
      <c r="A489" t="n">
        <v>2026</v>
      </c>
      <c r="B489" t="n">
        <v>6</v>
      </c>
      <c r="C489" t="inlineStr">
        <is>
          <t>100 Directie en staf</t>
        </is>
      </c>
      <c r="D489" t="inlineStr">
        <is>
          <t>Verkoopkosten</t>
        </is>
      </c>
      <c r="E489" s="6" t="n">
        <v>3906.36</v>
      </c>
      <c r="F489" s="6" t="n">
        <v>4500</v>
      </c>
      <c r="G489" s="6">
        <f>IF(D489="Omzet",E489,-E489)</f>
        <v/>
      </c>
    </row>
    <row r="490">
      <c r="A490" t="n">
        <v>2026</v>
      </c>
      <c r="B490" t="n">
        <v>6</v>
      </c>
      <c r="C490" t="inlineStr">
        <is>
          <t>100 Directie en staf</t>
        </is>
      </c>
      <c r="D490" t="inlineStr">
        <is>
          <t>Vervoerskosten</t>
        </is>
      </c>
      <c r="E490" s="6" t="n">
        <v>1992.1</v>
      </c>
      <c r="F490" s="6" t="n">
        <v>2100</v>
      </c>
      <c r="G490" s="6">
        <f>IF(D490="Omzet",E490,-E490)</f>
        <v/>
      </c>
    </row>
    <row r="491">
      <c r="A491" t="n">
        <v>2026</v>
      </c>
      <c r="B491" t="n">
        <v>6</v>
      </c>
      <c r="C491" t="inlineStr">
        <is>
          <t>200 Projecten utiliteit</t>
        </is>
      </c>
      <c r="D491" t="inlineStr">
        <is>
          <t>Algemene kosten</t>
        </is>
      </c>
      <c r="E491" s="6" t="n">
        <v>787.5</v>
      </c>
      <c r="F491" s="6" t="n">
        <v>800</v>
      </c>
      <c r="G491" s="6">
        <f>IF(D491="Omzet",E491,-E491)</f>
        <v/>
      </c>
    </row>
    <row r="492">
      <c r="A492" t="n">
        <v>2026</v>
      </c>
      <c r="B492" t="n">
        <v>6</v>
      </c>
      <c r="C492" t="inlineStr">
        <is>
          <t>200 Projecten utiliteit</t>
        </is>
      </c>
      <c r="D492" t="inlineStr">
        <is>
          <t>Kostprijs</t>
        </is>
      </c>
      <c r="E492" s="6" t="n">
        <v>302634</v>
      </c>
      <c r="F492" s="6" t="n">
        <v>174700</v>
      </c>
      <c r="G492" s="6">
        <f>IF(D492="Omzet",E492,-E492)</f>
        <v/>
      </c>
    </row>
    <row r="493">
      <c r="A493" t="n">
        <v>2026</v>
      </c>
      <c r="B493" t="n">
        <v>6</v>
      </c>
      <c r="C493" t="inlineStr">
        <is>
          <t>200 Projecten utiliteit</t>
        </is>
      </c>
      <c r="D493" t="inlineStr">
        <is>
          <t>Omzet</t>
        </is>
      </c>
      <c r="E493" s="6" t="n">
        <v>419019.19</v>
      </c>
      <c r="F493" s="6" t="n">
        <v>431300</v>
      </c>
      <c r="G493" s="6">
        <f>IF(D493="Omzet",E493,-E493)</f>
        <v/>
      </c>
    </row>
    <row r="494">
      <c r="A494" t="n">
        <v>2026</v>
      </c>
      <c r="B494" t="n">
        <v>6</v>
      </c>
      <c r="C494" t="inlineStr">
        <is>
          <t>200 Projecten utiliteit</t>
        </is>
      </c>
      <c r="D494" t="inlineStr">
        <is>
          <t>Personeelskosten</t>
        </is>
      </c>
      <c r="E494" s="6" t="n">
        <v>119409.32</v>
      </c>
      <c r="F494" s="6" t="n">
        <v>116500</v>
      </c>
      <c r="G494" s="6">
        <f>IF(D494="Omzet",E494,-E494)</f>
        <v/>
      </c>
    </row>
    <row r="495">
      <c r="A495" t="n">
        <v>2026</v>
      </c>
      <c r="B495" t="n">
        <v>6</v>
      </c>
      <c r="C495" t="inlineStr">
        <is>
          <t>200 Projecten utiliteit</t>
        </is>
      </c>
      <c r="D495" t="inlineStr">
        <is>
          <t>Vervoerskosten</t>
        </is>
      </c>
      <c r="E495" s="6" t="n">
        <v>11808.28</v>
      </c>
      <c r="F495" s="6" t="n">
        <v>12300</v>
      </c>
      <c r="G495" s="6">
        <f>IF(D495="Omzet",E495,-E495)</f>
        <v/>
      </c>
    </row>
    <row r="496">
      <c r="A496" t="n">
        <v>2026</v>
      </c>
      <c r="B496" t="n">
        <v>6</v>
      </c>
      <c r="C496" t="inlineStr">
        <is>
          <t>300 Projecten woningbouw</t>
        </is>
      </c>
      <c r="D496" t="inlineStr">
        <is>
          <t>Algemene kosten</t>
        </is>
      </c>
      <c r="E496" s="6" t="n">
        <v>487.5</v>
      </c>
      <c r="F496" s="6" t="n">
        <v>500</v>
      </c>
      <c r="G496" s="6">
        <f>IF(D496="Omzet",E496,-E496)</f>
        <v/>
      </c>
    </row>
    <row r="497">
      <c r="A497" t="n">
        <v>2026</v>
      </c>
      <c r="B497" t="n">
        <v>6</v>
      </c>
      <c r="C497" t="inlineStr">
        <is>
          <t>300 Projecten woningbouw</t>
        </is>
      </c>
      <c r="D497" t="inlineStr">
        <is>
          <t>Kostprijs</t>
        </is>
      </c>
      <c r="E497" s="6" t="n">
        <v>97997.46000000001</v>
      </c>
      <c r="F497" s="6" t="n">
        <v>109800</v>
      </c>
      <c r="G497" s="6">
        <f>IF(D497="Omzet",E497,-E497)</f>
        <v/>
      </c>
    </row>
    <row r="498">
      <c r="A498" t="n">
        <v>2026</v>
      </c>
      <c r="B498" t="n">
        <v>6</v>
      </c>
      <c r="C498" t="inlineStr">
        <is>
          <t>300 Projecten woningbouw</t>
        </is>
      </c>
      <c r="D498" t="inlineStr">
        <is>
          <t>Omzet</t>
        </is>
      </c>
      <c r="E498" s="6" t="n">
        <v>234937.76</v>
      </c>
      <c r="F498" s="6" t="n">
        <v>256900</v>
      </c>
      <c r="G498" s="6">
        <f>IF(D498="Omzet",E498,-E498)</f>
        <v/>
      </c>
    </row>
    <row r="499">
      <c r="A499" t="n">
        <v>2026</v>
      </c>
      <c r="B499" t="n">
        <v>6</v>
      </c>
      <c r="C499" t="inlineStr">
        <is>
          <t>300 Projecten woningbouw</t>
        </is>
      </c>
      <c r="D499" t="inlineStr">
        <is>
          <t>Personeelskosten</t>
        </is>
      </c>
      <c r="E499" s="6" t="n">
        <v>71080.49000000001</v>
      </c>
      <c r="F499" s="6" t="n">
        <v>78100</v>
      </c>
      <c r="G499" s="6">
        <f>IF(D499="Omzet",E499,-E499)</f>
        <v/>
      </c>
    </row>
    <row r="500">
      <c r="A500" t="n">
        <v>2026</v>
      </c>
      <c r="B500" t="n">
        <v>6</v>
      </c>
      <c r="C500" t="inlineStr">
        <is>
          <t>300 Projecten woningbouw</t>
        </is>
      </c>
      <c r="D500" t="inlineStr">
        <is>
          <t>Vervoerskosten</t>
        </is>
      </c>
      <c r="E500" s="6" t="n">
        <v>9911.99</v>
      </c>
      <c r="F500" s="6" t="n">
        <v>9100</v>
      </c>
      <c r="G500" s="6">
        <f>IF(D500="Omzet",E500,-E500)</f>
        <v/>
      </c>
    </row>
    <row r="501">
      <c r="A501" t="n">
        <v>2026</v>
      </c>
      <c r="B501" t="n">
        <v>6</v>
      </c>
      <c r="C501" t="inlineStr">
        <is>
          <t>400 Service en onderhoud</t>
        </is>
      </c>
      <c r="D501" t="inlineStr">
        <is>
          <t>Algemene kosten</t>
        </is>
      </c>
      <c r="E501" s="6" t="n">
        <v>600</v>
      </c>
      <c r="F501" s="6" t="n">
        <v>600</v>
      </c>
      <c r="G501" s="6">
        <f>IF(D501="Omzet",E501,-E501)</f>
        <v/>
      </c>
    </row>
    <row r="502">
      <c r="A502" t="n">
        <v>2026</v>
      </c>
      <c r="B502" t="n">
        <v>6</v>
      </c>
      <c r="C502" t="inlineStr">
        <is>
          <t>400 Service en onderhoud</t>
        </is>
      </c>
      <c r="D502" t="inlineStr">
        <is>
          <t>Kostprijs</t>
        </is>
      </c>
      <c r="E502" s="6" t="n">
        <v>29180</v>
      </c>
      <c r="F502" s="6" t="n">
        <v>27100</v>
      </c>
      <c r="G502" s="6">
        <f>IF(D502="Omzet",E502,-E502)</f>
        <v/>
      </c>
    </row>
    <row r="503">
      <c r="A503" t="n">
        <v>2026</v>
      </c>
      <c r="B503" t="n">
        <v>6</v>
      </c>
      <c r="C503" t="inlineStr">
        <is>
          <t>400 Service en onderhoud</t>
        </is>
      </c>
      <c r="D503" t="inlineStr">
        <is>
          <t>Omzet</t>
        </is>
      </c>
      <c r="E503" s="6" t="n">
        <v>215597.55</v>
      </c>
      <c r="F503" s="6" t="n">
        <v>198300</v>
      </c>
      <c r="G503" s="6">
        <f>IF(D503="Omzet",E503,-E503)</f>
        <v/>
      </c>
    </row>
    <row r="504">
      <c r="A504" t="n">
        <v>2026</v>
      </c>
      <c r="B504" t="n">
        <v>6</v>
      </c>
      <c r="C504" t="inlineStr">
        <is>
          <t>400 Service en onderhoud</t>
        </is>
      </c>
      <c r="D504" t="inlineStr">
        <is>
          <t>Personeelskosten</t>
        </is>
      </c>
      <c r="E504" s="6" t="n">
        <v>91306.69</v>
      </c>
      <c r="F504" s="6" t="n">
        <v>85500</v>
      </c>
      <c r="G504" s="6">
        <f>IF(D504="Omzet",E504,-E504)</f>
        <v/>
      </c>
    </row>
    <row r="505">
      <c r="A505" t="n">
        <v>2026</v>
      </c>
      <c r="B505" t="n">
        <v>6</v>
      </c>
      <c r="C505" t="inlineStr">
        <is>
          <t>400 Service en onderhoud</t>
        </is>
      </c>
      <c r="D505" t="inlineStr">
        <is>
          <t>Vervoerskosten</t>
        </is>
      </c>
      <c r="E505" s="6" t="n">
        <v>11586.7</v>
      </c>
      <c r="F505" s="6" t="n">
        <v>12500</v>
      </c>
      <c r="G505" s="6">
        <f>IF(D505="Omzet",E505,-E505)</f>
        <v/>
      </c>
    </row>
    <row r="506">
      <c r="A506" t="n">
        <v>2026</v>
      </c>
      <c r="B506" t="n">
        <v>6</v>
      </c>
      <c r="C506" t="inlineStr">
        <is>
          <t>500 Werkplaats en magazijn</t>
        </is>
      </c>
      <c r="D506" t="inlineStr">
        <is>
          <t>Algemene kosten</t>
        </is>
      </c>
      <c r="E506" s="6" t="n">
        <v>187.5</v>
      </c>
      <c r="F506" s="6" t="n">
        <v>200</v>
      </c>
      <c r="G506" s="6">
        <f>IF(D506="Omzet",E506,-E506)</f>
        <v/>
      </c>
    </row>
    <row r="507">
      <c r="A507" t="n">
        <v>2026</v>
      </c>
      <c r="B507" t="n">
        <v>6</v>
      </c>
      <c r="C507" t="inlineStr">
        <is>
          <t>500 Werkplaats en magazijn</t>
        </is>
      </c>
      <c r="D507" t="inlineStr">
        <is>
          <t>Huisvestingskosten</t>
        </is>
      </c>
      <c r="E507" s="6" t="n">
        <v>6606.28</v>
      </c>
      <c r="F507" s="6" t="n">
        <v>6600</v>
      </c>
      <c r="G507" s="6">
        <f>IF(D507="Omzet",E507,-E507)</f>
        <v/>
      </c>
    </row>
    <row r="508">
      <c r="A508" t="n">
        <v>2026</v>
      </c>
      <c r="B508" t="n">
        <v>6</v>
      </c>
      <c r="C508" t="inlineStr">
        <is>
          <t>500 Werkplaats en magazijn</t>
        </is>
      </c>
      <c r="D508" t="inlineStr">
        <is>
          <t>Kostprijs</t>
        </is>
      </c>
      <c r="E508" s="6" t="n">
        <v>32811.66</v>
      </c>
      <c r="F508" s="6" t="n">
        <v>26600</v>
      </c>
      <c r="G508" s="6">
        <f>IF(D508="Omzet",E508,-E508)</f>
        <v/>
      </c>
    </row>
    <row r="509">
      <c r="A509" t="n">
        <v>2026</v>
      </c>
      <c r="B509" t="n">
        <v>6</v>
      </c>
      <c r="C509" t="inlineStr">
        <is>
          <t>500 Werkplaats en magazijn</t>
        </is>
      </c>
      <c r="D509" t="inlineStr">
        <is>
          <t>Omzet</t>
        </is>
      </c>
      <c r="E509" s="6" t="n">
        <v>48924.05</v>
      </c>
      <c r="F509" s="6" t="n">
        <v>50900</v>
      </c>
      <c r="G509" s="6">
        <f>IF(D509="Omzet",E509,-E509)</f>
        <v/>
      </c>
    </row>
    <row r="510">
      <c r="A510" t="n">
        <v>2026</v>
      </c>
      <c r="B510" t="n">
        <v>6</v>
      </c>
      <c r="C510" t="inlineStr">
        <is>
          <t>500 Werkplaats en magazijn</t>
        </is>
      </c>
      <c r="D510" t="inlineStr">
        <is>
          <t>Personeelskosten</t>
        </is>
      </c>
      <c r="E510" s="6" t="n">
        <v>24596.89</v>
      </c>
      <c r="F510" s="6" t="n">
        <v>25000</v>
      </c>
      <c r="G510" s="6">
        <f>IF(D510="Omzet",E510,-E510)</f>
        <v/>
      </c>
    </row>
    <row r="511">
      <c r="A511" t="n">
        <v>2026</v>
      </c>
      <c r="B511" t="n">
        <v>6</v>
      </c>
      <c r="C511" t="inlineStr">
        <is>
          <t>500 Werkplaats en magazijn</t>
        </is>
      </c>
      <c r="D511" t="inlineStr">
        <is>
          <t>Vervoerskosten</t>
        </is>
      </c>
      <c r="E511" s="6" t="n">
        <v>1012.05</v>
      </c>
      <c r="F511" s="6" t="n">
        <v>1000</v>
      </c>
      <c r="G511" s="6">
        <f>IF(D511="Omzet",E511,-E511)</f>
        <v/>
      </c>
    </row>
    <row r="512">
      <c r="A512" t="n">
        <v>2026</v>
      </c>
      <c r="B512" t="n">
        <v>7</v>
      </c>
      <c r="C512" t="inlineStr">
        <is>
          <t>(geen kostenplaats)</t>
        </is>
      </c>
      <c r="D512" t="inlineStr">
        <is>
          <t>Kostprijs</t>
        </is>
      </c>
      <c r="E512" s="6" t="n">
        <v>526.14</v>
      </c>
      <c r="F512" s="6" t="n">
        <v>0</v>
      </c>
      <c r="G512" s="6">
        <f>IF(D512="Omzet",E512,-E512)</f>
        <v/>
      </c>
    </row>
    <row r="513">
      <c r="A513" t="n">
        <v>2026</v>
      </c>
      <c r="B513" t="n">
        <v>7</v>
      </c>
      <c r="C513" t="inlineStr">
        <is>
          <t>100 Directie en staf</t>
        </is>
      </c>
      <c r="D513" t="inlineStr">
        <is>
          <t>Afschrijvingen</t>
        </is>
      </c>
      <c r="E513" s="6" t="n">
        <v>8300</v>
      </c>
      <c r="F513" s="6" t="n">
        <v>8300</v>
      </c>
      <c r="G513" s="6">
        <f>IF(D513="Omzet",E513,-E513)</f>
        <v/>
      </c>
    </row>
    <row r="514">
      <c r="A514" t="n">
        <v>2026</v>
      </c>
      <c r="B514" t="n">
        <v>7</v>
      </c>
      <c r="C514" t="inlineStr">
        <is>
          <t>100 Directie en staf</t>
        </is>
      </c>
      <c r="D514" t="inlineStr">
        <is>
          <t>Algemene kosten</t>
        </is>
      </c>
      <c r="E514" s="6" t="n">
        <v>28500.27</v>
      </c>
      <c r="F514" s="6" t="n">
        <v>28900</v>
      </c>
      <c r="G514" s="6">
        <f>IF(D514="Omzet",E514,-E514)</f>
        <v/>
      </c>
    </row>
    <row r="515">
      <c r="A515" t="n">
        <v>2026</v>
      </c>
      <c r="B515" t="n">
        <v>7</v>
      </c>
      <c r="C515" t="inlineStr">
        <is>
          <t>100 Directie en staf</t>
        </is>
      </c>
      <c r="D515" t="inlineStr">
        <is>
          <t>Financiële lasten</t>
        </is>
      </c>
      <c r="E515" s="6" t="n">
        <v>2293.68</v>
      </c>
      <c r="F515" s="6" t="n">
        <v>2500</v>
      </c>
      <c r="G515" s="6">
        <f>IF(D515="Omzet",E515,-E515)</f>
        <v/>
      </c>
    </row>
    <row r="516">
      <c r="A516" t="n">
        <v>2026</v>
      </c>
      <c r="B516" t="n">
        <v>7</v>
      </c>
      <c r="C516" t="inlineStr">
        <is>
          <t>100 Directie en staf</t>
        </is>
      </c>
      <c r="D516" t="inlineStr">
        <is>
          <t>Huisvestingskosten</t>
        </is>
      </c>
      <c r="E516" s="6" t="n">
        <v>9955.389999999999</v>
      </c>
      <c r="F516" s="6" t="n">
        <v>9900</v>
      </c>
      <c r="G516" s="6">
        <f>IF(D516="Omzet",E516,-E516)</f>
        <v/>
      </c>
    </row>
    <row r="517">
      <c r="A517" t="n">
        <v>2026</v>
      </c>
      <c r="B517" t="n">
        <v>7</v>
      </c>
      <c r="C517" t="inlineStr">
        <is>
          <t>100 Directie en staf</t>
        </is>
      </c>
      <c r="D517" t="inlineStr">
        <is>
          <t>Personeelskosten</t>
        </is>
      </c>
      <c r="E517" s="6" t="n">
        <v>72649.25</v>
      </c>
      <c r="F517" s="6" t="n">
        <v>73200</v>
      </c>
      <c r="G517" s="6">
        <f>IF(D517="Omzet",E517,-E517)</f>
        <v/>
      </c>
    </row>
    <row r="518">
      <c r="A518" t="n">
        <v>2026</v>
      </c>
      <c r="B518" t="n">
        <v>7</v>
      </c>
      <c r="C518" t="inlineStr">
        <is>
          <t>100 Directie en staf</t>
        </is>
      </c>
      <c r="D518" t="inlineStr">
        <is>
          <t>Verkoopkosten</t>
        </is>
      </c>
      <c r="E518" s="6" t="n">
        <v>4820.63</v>
      </c>
      <c r="F518" s="6" t="n">
        <v>400</v>
      </c>
      <c r="G518" s="6">
        <f>IF(D518="Omzet",E518,-E518)</f>
        <v/>
      </c>
    </row>
    <row r="519">
      <c r="A519" t="n">
        <v>2026</v>
      </c>
      <c r="B519" t="n">
        <v>7</v>
      </c>
      <c r="C519" t="inlineStr">
        <is>
          <t>100 Directie en staf</t>
        </is>
      </c>
      <c r="D519" t="inlineStr">
        <is>
          <t>Vervoerskosten</t>
        </is>
      </c>
      <c r="E519" s="6" t="n">
        <v>1951.1</v>
      </c>
      <c r="F519" s="6" t="n">
        <v>2000</v>
      </c>
      <c r="G519" s="6">
        <f>IF(D519="Omzet",E519,-E519)</f>
        <v/>
      </c>
    </row>
    <row r="520">
      <c r="A520" t="n">
        <v>2026</v>
      </c>
      <c r="B520" t="n">
        <v>7</v>
      </c>
      <c r="C520" t="inlineStr">
        <is>
          <t>200 Projecten utiliteit</t>
        </is>
      </c>
      <c r="D520" t="inlineStr">
        <is>
          <t>Algemene kosten</t>
        </is>
      </c>
      <c r="E520" s="6" t="n">
        <v>787.5</v>
      </c>
      <c r="F520" s="6" t="n">
        <v>800</v>
      </c>
      <c r="G520" s="6">
        <f>IF(D520="Omzet",E520,-E520)</f>
        <v/>
      </c>
    </row>
    <row r="521">
      <c r="A521" t="n">
        <v>2026</v>
      </c>
      <c r="B521" t="n">
        <v>7</v>
      </c>
      <c r="C521" t="inlineStr">
        <is>
          <t>200 Projecten utiliteit</t>
        </is>
      </c>
      <c r="D521" t="inlineStr">
        <is>
          <t>Kostprijs</t>
        </is>
      </c>
      <c r="E521" s="6" t="n">
        <v>108574.25</v>
      </c>
      <c r="F521" s="6" t="n">
        <v>111400</v>
      </c>
      <c r="G521" s="6">
        <f>IF(D521="Omzet",E521,-E521)</f>
        <v/>
      </c>
    </row>
    <row r="522">
      <c r="A522" t="n">
        <v>2026</v>
      </c>
      <c r="B522" t="n">
        <v>7</v>
      </c>
      <c r="C522" t="inlineStr">
        <is>
          <t>200 Projecten utiliteit</t>
        </is>
      </c>
      <c r="D522" t="inlineStr">
        <is>
          <t>Omzet</t>
        </is>
      </c>
      <c r="E522" s="6" t="n">
        <v>265525.42</v>
      </c>
      <c r="F522" s="6" t="n">
        <v>274300</v>
      </c>
      <c r="G522" s="6">
        <f>IF(D522="Omzet",E522,-E522)</f>
        <v/>
      </c>
    </row>
    <row r="523">
      <c r="A523" t="n">
        <v>2026</v>
      </c>
      <c r="B523" t="n">
        <v>7</v>
      </c>
      <c r="C523" t="inlineStr">
        <is>
          <t>200 Projecten utiliteit</t>
        </is>
      </c>
      <c r="D523" t="inlineStr">
        <is>
          <t>Personeelskosten</t>
        </is>
      </c>
      <c r="E523" s="6" t="n">
        <v>118975.05</v>
      </c>
      <c r="F523" s="6" t="n">
        <v>115300</v>
      </c>
      <c r="G523" s="6">
        <f>IF(D523="Omzet",E523,-E523)</f>
        <v/>
      </c>
    </row>
    <row r="524">
      <c r="A524" t="n">
        <v>2026</v>
      </c>
      <c r="B524" t="n">
        <v>7</v>
      </c>
      <c r="C524" t="inlineStr">
        <is>
          <t>200 Projecten utiliteit</t>
        </is>
      </c>
      <c r="D524" t="inlineStr">
        <is>
          <t>Vervoerskosten</t>
        </is>
      </c>
      <c r="E524" s="6" t="n">
        <v>13654.17</v>
      </c>
      <c r="F524" s="6" t="n">
        <v>11900</v>
      </c>
      <c r="G524" s="6">
        <f>IF(D524="Omzet",E524,-E524)</f>
        <v/>
      </c>
    </row>
    <row r="525">
      <c r="A525" t="n">
        <v>2026</v>
      </c>
      <c r="B525" t="n">
        <v>7</v>
      </c>
      <c r="C525" t="inlineStr">
        <is>
          <t>300 Projecten woningbouw</t>
        </is>
      </c>
      <c r="D525" t="inlineStr">
        <is>
          <t>Algemene kosten</t>
        </is>
      </c>
      <c r="E525" s="6" t="n">
        <v>487.5</v>
      </c>
      <c r="F525" s="6" t="n">
        <v>500</v>
      </c>
      <c r="G525" s="6">
        <f>IF(D525="Omzet",E525,-E525)</f>
        <v/>
      </c>
    </row>
    <row r="526">
      <c r="A526" t="n">
        <v>2026</v>
      </c>
      <c r="B526" t="n">
        <v>7</v>
      </c>
      <c r="C526" t="inlineStr">
        <is>
          <t>300 Projecten woningbouw</t>
        </is>
      </c>
      <c r="D526" t="inlineStr">
        <is>
          <t>Kostprijs</t>
        </is>
      </c>
      <c r="E526" s="6" t="n">
        <v>81247.27</v>
      </c>
      <c r="F526" s="6" t="n">
        <v>84400</v>
      </c>
      <c r="G526" s="6">
        <f>IF(D526="Omzet",E526,-E526)</f>
        <v/>
      </c>
    </row>
    <row r="527">
      <c r="A527" t="n">
        <v>2026</v>
      </c>
      <c r="B527" t="n">
        <v>7</v>
      </c>
      <c r="C527" t="inlineStr">
        <is>
          <t>300 Projecten woningbouw</t>
        </is>
      </c>
      <c r="D527" t="inlineStr">
        <is>
          <t>Omzet</t>
        </is>
      </c>
      <c r="E527" s="6" t="n">
        <v>183668.56</v>
      </c>
      <c r="F527" s="6" t="n">
        <v>187000</v>
      </c>
      <c r="G527" s="6">
        <f>IF(D527="Omzet",E527,-E527)</f>
        <v/>
      </c>
    </row>
    <row r="528">
      <c r="A528" t="n">
        <v>2026</v>
      </c>
      <c r="B528" t="n">
        <v>7</v>
      </c>
      <c r="C528" t="inlineStr">
        <is>
          <t>300 Projecten woningbouw</t>
        </is>
      </c>
      <c r="D528" t="inlineStr">
        <is>
          <t>Personeelskosten</t>
        </is>
      </c>
      <c r="E528" s="6" t="n">
        <v>70080.28999999999</v>
      </c>
      <c r="F528" s="6" t="n">
        <v>71500</v>
      </c>
      <c r="G528" s="6">
        <f>IF(D528="Omzet",E528,-E528)</f>
        <v/>
      </c>
    </row>
    <row r="529">
      <c r="A529" t="n">
        <v>2026</v>
      </c>
      <c r="B529" t="n">
        <v>7</v>
      </c>
      <c r="C529" t="inlineStr">
        <is>
          <t>300 Projecten woningbouw</t>
        </is>
      </c>
      <c r="D529" t="inlineStr">
        <is>
          <t>Vervoerskosten</t>
        </is>
      </c>
      <c r="E529" s="6" t="n">
        <v>9351.49</v>
      </c>
      <c r="F529" s="6" t="n">
        <v>11900</v>
      </c>
      <c r="G529" s="6">
        <f>IF(D529="Omzet",E529,-E529)</f>
        <v/>
      </c>
    </row>
    <row r="530">
      <c r="A530" t="n">
        <v>2026</v>
      </c>
      <c r="B530" t="n">
        <v>7</v>
      </c>
      <c r="C530" t="inlineStr">
        <is>
          <t>400 Service en onderhoud</t>
        </is>
      </c>
      <c r="D530" t="inlineStr">
        <is>
          <t>Algemene kosten</t>
        </is>
      </c>
      <c r="E530" s="6" t="n">
        <v>600</v>
      </c>
      <c r="F530" s="6" t="n">
        <v>600</v>
      </c>
      <c r="G530" s="6">
        <f>IF(D530="Omzet",E530,-E530)</f>
        <v/>
      </c>
    </row>
    <row r="531">
      <c r="A531" t="n">
        <v>2026</v>
      </c>
      <c r="B531" t="n">
        <v>7</v>
      </c>
      <c r="C531" t="inlineStr">
        <is>
          <t>400 Service en onderhoud</t>
        </is>
      </c>
      <c r="D531" t="inlineStr">
        <is>
          <t>Kostprijs</t>
        </is>
      </c>
      <c r="E531" s="6" t="n">
        <v>29893.24</v>
      </c>
      <c r="F531" s="6" t="n">
        <v>29300</v>
      </c>
      <c r="G531" s="6">
        <f>IF(D531="Omzet",E531,-E531)</f>
        <v/>
      </c>
    </row>
    <row r="532">
      <c r="A532" t="n">
        <v>2026</v>
      </c>
      <c r="B532" t="n">
        <v>7</v>
      </c>
      <c r="C532" t="inlineStr">
        <is>
          <t>400 Service en onderhoud</t>
        </is>
      </c>
      <c r="D532" t="inlineStr">
        <is>
          <t>Omzet</t>
        </is>
      </c>
      <c r="E532" s="6" t="n">
        <v>212250.58</v>
      </c>
      <c r="F532" s="6" t="n">
        <v>193500</v>
      </c>
      <c r="G532" s="6">
        <f>IF(D532="Omzet",E532,-E532)</f>
        <v/>
      </c>
    </row>
    <row r="533">
      <c r="A533" t="n">
        <v>2026</v>
      </c>
      <c r="B533" t="n">
        <v>7</v>
      </c>
      <c r="C533" t="inlineStr">
        <is>
          <t>400 Service en onderhoud</t>
        </is>
      </c>
      <c r="D533" t="inlineStr">
        <is>
          <t>Personeelskosten</t>
        </is>
      </c>
      <c r="E533" s="6" t="n">
        <v>89648.75</v>
      </c>
      <c r="F533" s="6" t="n">
        <v>85100</v>
      </c>
      <c r="G533" s="6">
        <f>IF(D533="Omzet",E533,-E533)</f>
        <v/>
      </c>
    </row>
    <row r="534">
      <c r="A534" t="n">
        <v>2026</v>
      </c>
      <c r="B534" t="n">
        <v>7</v>
      </c>
      <c r="C534" t="inlineStr">
        <is>
          <t>400 Service en onderhoud</t>
        </is>
      </c>
      <c r="D534" t="inlineStr">
        <is>
          <t>Vervoerskosten</t>
        </is>
      </c>
      <c r="E534" s="6" t="n">
        <v>12385.22</v>
      </c>
      <c r="F534" s="6" t="n">
        <v>10800</v>
      </c>
      <c r="G534" s="6">
        <f>IF(D534="Omzet",E534,-E534)</f>
        <v/>
      </c>
    </row>
    <row r="535">
      <c r="A535" t="n">
        <v>2026</v>
      </c>
      <c r="B535" t="n">
        <v>7</v>
      </c>
      <c r="C535" t="inlineStr">
        <is>
          <t>500 Werkplaats en magazijn</t>
        </is>
      </c>
      <c r="D535" t="inlineStr">
        <is>
          <t>Algemene kosten</t>
        </is>
      </c>
      <c r="E535" s="6" t="n">
        <v>187.5</v>
      </c>
      <c r="F535" s="6" t="n">
        <v>200</v>
      </c>
      <c r="G535" s="6">
        <f>IF(D535="Omzet",E535,-E535)</f>
        <v/>
      </c>
    </row>
    <row r="536">
      <c r="A536" t="n">
        <v>2026</v>
      </c>
      <c r="B536" t="n">
        <v>7</v>
      </c>
      <c r="C536" t="inlineStr">
        <is>
          <t>500 Werkplaats en magazijn</t>
        </is>
      </c>
      <c r="D536" t="inlineStr">
        <is>
          <t>Huisvestingskosten</t>
        </is>
      </c>
      <c r="E536" s="6" t="n">
        <v>6636.93</v>
      </c>
      <c r="F536" s="6" t="n">
        <v>6600</v>
      </c>
      <c r="G536" s="6">
        <f>IF(D536="Omzet",E536,-E536)</f>
        <v/>
      </c>
    </row>
    <row r="537">
      <c r="A537" t="n">
        <v>2026</v>
      </c>
      <c r="B537" t="n">
        <v>7</v>
      </c>
      <c r="C537" t="inlineStr">
        <is>
          <t>500 Werkplaats en magazijn</t>
        </is>
      </c>
      <c r="D537" t="inlineStr">
        <is>
          <t>Kostprijs</t>
        </is>
      </c>
      <c r="E537" s="6" t="n">
        <v>41355.97</v>
      </c>
      <c r="F537" s="6" t="n">
        <v>36400</v>
      </c>
      <c r="G537" s="6">
        <f>IF(D537="Omzet",E537,-E537)</f>
        <v/>
      </c>
    </row>
    <row r="538">
      <c r="A538" t="n">
        <v>2026</v>
      </c>
      <c r="B538" t="n">
        <v>7</v>
      </c>
      <c r="C538" t="inlineStr">
        <is>
          <t>500 Werkplaats en magazijn</t>
        </is>
      </c>
      <c r="D538" t="inlineStr">
        <is>
          <t>Omzet</t>
        </is>
      </c>
      <c r="E538" s="6" t="n">
        <v>55375.84</v>
      </c>
      <c r="F538" s="6" t="n">
        <v>55100</v>
      </c>
      <c r="G538" s="6">
        <f>IF(D538="Omzet",E538,-E538)</f>
        <v/>
      </c>
    </row>
    <row r="539">
      <c r="A539" t="n">
        <v>2026</v>
      </c>
      <c r="B539" t="n">
        <v>7</v>
      </c>
      <c r="C539" t="inlineStr">
        <is>
          <t>500 Werkplaats en magazijn</t>
        </is>
      </c>
      <c r="D539" t="inlineStr">
        <is>
          <t>Personeelskosten</t>
        </is>
      </c>
      <c r="E539" s="6" t="n">
        <v>24535.89</v>
      </c>
      <c r="F539" s="6" t="n">
        <v>24800</v>
      </c>
      <c r="G539" s="6">
        <f>IF(D539="Omzet",E539,-E539)</f>
        <v/>
      </c>
    </row>
    <row r="540">
      <c r="A540" t="n">
        <v>2026</v>
      </c>
      <c r="B540" t="n">
        <v>7</v>
      </c>
      <c r="C540" t="inlineStr">
        <is>
          <t>500 Werkplaats en magazijn</t>
        </is>
      </c>
      <c r="D540" t="inlineStr">
        <is>
          <t>Vervoerskosten</t>
        </is>
      </c>
      <c r="E540" s="6" t="n">
        <v>977.7</v>
      </c>
      <c r="F540" s="6" t="n">
        <v>1000</v>
      </c>
      <c r="G540" s="6">
        <f>IF(D540="Omzet",E540,-E540)</f>
        <v/>
      </c>
    </row>
    <row r="541">
      <c r="A541" t="n">
        <v>2026</v>
      </c>
      <c r="B541" t="n">
        <v>8</v>
      </c>
      <c r="C541" t="inlineStr">
        <is>
          <t>100 Directie en staf</t>
        </is>
      </c>
      <c r="D541" t="inlineStr">
        <is>
          <t>Afschrijvingen</t>
        </is>
      </c>
      <c r="E541" s="6" t="n">
        <v>8300</v>
      </c>
      <c r="F541" s="6" t="n">
        <v>8300</v>
      </c>
      <c r="G541" s="6">
        <f>IF(D541="Omzet",E541,-E541)</f>
        <v/>
      </c>
    </row>
    <row r="542">
      <c r="A542" t="n">
        <v>2026</v>
      </c>
      <c r="B542" t="n">
        <v>8</v>
      </c>
      <c r="C542" t="inlineStr">
        <is>
          <t>100 Directie en staf</t>
        </is>
      </c>
      <c r="D542" t="inlineStr">
        <is>
          <t>Algemene kosten</t>
        </is>
      </c>
      <c r="E542" s="6" t="n">
        <v>9574.85</v>
      </c>
      <c r="F542" s="6" t="n">
        <v>7700</v>
      </c>
      <c r="G542" s="6">
        <f>IF(D542="Omzet",E542,-E542)</f>
        <v/>
      </c>
    </row>
    <row r="543">
      <c r="A543" t="n">
        <v>2026</v>
      </c>
      <c r="B543" t="n">
        <v>8</v>
      </c>
      <c r="C543" t="inlineStr">
        <is>
          <t>100 Directie en staf</t>
        </is>
      </c>
      <c r="D543" t="inlineStr">
        <is>
          <t>Financiële lasten</t>
        </is>
      </c>
      <c r="E543" s="6" t="n">
        <v>2254.77</v>
      </c>
      <c r="F543" s="6" t="n">
        <v>2500</v>
      </c>
      <c r="G543" s="6">
        <f>IF(D543="Omzet",E543,-E543)</f>
        <v/>
      </c>
    </row>
    <row r="544">
      <c r="A544" t="n">
        <v>2026</v>
      </c>
      <c r="B544" t="n">
        <v>8</v>
      </c>
      <c r="C544" t="inlineStr">
        <is>
          <t>100 Directie en staf</t>
        </is>
      </c>
      <c r="D544" t="inlineStr">
        <is>
          <t>Huisvestingskosten</t>
        </is>
      </c>
      <c r="E544" s="6" t="n">
        <v>11296.22</v>
      </c>
      <c r="F544" s="6" t="n">
        <v>10000</v>
      </c>
      <c r="G544" s="6">
        <f>IF(D544="Omzet",E544,-E544)</f>
        <v/>
      </c>
    </row>
    <row r="545">
      <c r="A545" t="n">
        <v>2026</v>
      </c>
      <c r="B545" t="n">
        <v>8</v>
      </c>
      <c r="C545" t="inlineStr">
        <is>
          <t>100 Directie en staf</t>
        </is>
      </c>
      <c r="D545" t="inlineStr">
        <is>
          <t>Personeelskosten</t>
        </is>
      </c>
      <c r="E545" s="6" t="n">
        <v>71038.48</v>
      </c>
      <c r="F545" s="6" t="n">
        <v>72700</v>
      </c>
      <c r="G545" s="6">
        <f>IF(D545="Omzet",E545,-E545)</f>
        <v/>
      </c>
    </row>
    <row r="546">
      <c r="A546" t="n">
        <v>2026</v>
      </c>
      <c r="B546" t="n">
        <v>8</v>
      </c>
      <c r="C546" t="inlineStr">
        <is>
          <t>100 Directie en staf</t>
        </is>
      </c>
      <c r="D546" t="inlineStr">
        <is>
          <t>Verkoopkosten</t>
        </is>
      </c>
      <c r="E546" s="6" t="n">
        <v>394.48</v>
      </c>
      <c r="F546" s="6" t="n">
        <v>400</v>
      </c>
      <c r="G546" s="6">
        <f>IF(D546="Omzet",E546,-E546)</f>
        <v/>
      </c>
    </row>
    <row r="547">
      <c r="A547" t="n">
        <v>2026</v>
      </c>
      <c r="B547" t="n">
        <v>8</v>
      </c>
      <c r="C547" t="inlineStr">
        <is>
          <t>100 Directie en staf</t>
        </is>
      </c>
      <c r="D547" t="inlineStr">
        <is>
          <t>Vervoerskosten</t>
        </is>
      </c>
      <c r="E547" s="6" t="n">
        <v>2030.61</v>
      </c>
      <c r="F547" s="6" t="n">
        <v>2000</v>
      </c>
      <c r="G547" s="6">
        <f>IF(D547="Omzet",E547,-E547)</f>
        <v/>
      </c>
    </row>
    <row r="548">
      <c r="A548" t="n">
        <v>2026</v>
      </c>
      <c r="B548" t="n">
        <v>8</v>
      </c>
      <c r="C548" t="inlineStr">
        <is>
          <t>200 Projecten utiliteit</t>
        </is>
      </c>
      <c r="D548" t="inlineStr">
        <is>
          <t>Algemene kosten</t>
        </is>
      </c>
      <c r="E548" s="6" t="n">
        <v>787.5</v>
      </c>
      <c r="F548" s="6" t="n">
        <v>800</v>
      </c>
      <c r="G548" s="6">
        <f>IF(D548="Omzet",E548,-E548)</f>
        <v/>
      </c>
    </row>
    <row r="549">
      <c r="A549" t="n">
        <v>2026</v>
      </c>
      <c r="B549" t="n">
        <v>8</v>
      </c>
      <c r="C549" t="inlineStr">
        <is>
          <t>200 Projecten utiliteit</t>
        </is>
      </c>
      <c r="D549" t="inlineStr">
        <is>
          <t>Kostprijs</t>
        </is>
      </c>
      <c r="E549" s="6" t="n">
        <v>78498.33</v>
      </c>
      <c r="F549" s="6" t="n">
        <v>98100</v>
      </c>
      <c r="G549" s="6">
        <f>IF(D549="Omzet",E549,-E549)</f>
        <v/>
      </c>
    </row>
    <row r="550">
      <c r="A550" t="n">
        <v>2026</v>
      </c>
      <c r="B550" t="n">
        <v>8</v>
      </c>
      <c r="C550" t="inlineStr">
        <is>
          <t>200 Projecten utiliteit</t>
        </is>
      </c>
      <c r="D550" t="inlineStr">
        <is>
          <t>Omzet</t>
        </is>
      </c>
      <c r="E550" s="6" t="n">
        <v>194348.05</v>
      </c>
      <c r="F550" s="6" t="n">
        <v>226100</v>
      </c>
      <c r="G550" s="6">
        <f>IF(D550="Omzet",E550,-E550)</f>
        <v/>
      </c>
    </row>
    <row r="551">
      <c r="A551" t="n">
        <v>2026</v>
      </c>
      <c r="B551" t="n">
        <v>8</v>
      </c>
      <c r="C551" t="inlineStr">
        <is>
          <t>200 Projecten utiliteit</t>
        </is>
      </c>
      <c r="D551" t="inlineStr">
        <is>
          <t>Personeelskosten</t>
        </is>
      </c>
      <c r="E551" s="6" t="n">
        <v>118801.89</v>
      </c>
      <c r="F551" s="6" t="n">
        <v>121300</v>
      </c>
      <c r="G551" s="6">
        <f>IF(D551="Omzet",E551,-E551)</f>
        <v/>
      </c>
    </row>
    <row r="552">
      <c r="A552" t="n">
        <v>2026</v>
      </c>
      <c r="B552" t="n">
        <v>8</v>
      </c>
      <c r="C552" t="inlineStr">
        <is>
          <t>200 Projecten utiliteit</t>
        </is>
      </c>
      <c r="D552" t="inlineStr">
        <is>
          <t>Vervoerskosten</t>
        </is>
      </c>
      <c r="E552" s="6" t="n">
        <v>13517.74</v>
      </c>
      <c r="F552" s="6" t="n">
        <v>11900</v>
      </c>
      <c r="G552" s="6">
        <f>IF(D552="Omzet",E552,-E552)</f>
        <v/>
      </c>
    </row>
    <row r="553">
      <c r="A553" t="n">
        <v>2026</v>
      </c>
      <c r="B553" t="n">
        <v>8</v>
      </c>
      <c r="C553" t="inlineStr">
        <is>
          <t>300 Projecten woningbouw</t>
        </is>
      </c>
      <c r="D553" t="inlineStr">
        <is>
          <t>Algemene kosten</t>
        </is>
      </c>
      <c r="E553" s="6" t="n">
        <v>487.5</v>
      </c>
      <c r="F553" s="6" t="n">
        <v>500</v>
      </c>
      <c r="G553" s="6">
        <f>IF(D553="Omzet",E553,-E553)</f>
        <v/>
      </c>
    </row>
    <row r="554">
      <c r="A554" t="n">
        <v>2026</v>
      </c>
      <c r="B554" t="n">
        <v>8</v>
      </c>
      <c r="C554" t="inlineStr">
        <is>
          <t>300 Projecten woningbouw</t>
        </is>
      </c>
      <c r="D554" t="inlineStr">
        <is>
          <t>Kostprijs</t>
        </is>
      </c>
      <c r="E554" s="6" t="n">
        <v>59329.27</v>
      </c>
      <c r="F554" s="6" t="n">
        <v>58600</v>
      </c>
      <c r="G554" s="6">
        <f>IF(D554="Omzet",E554,-E554)</f>
        <v/>
      </c>
    </row>
    <row r="555">
      <c r="A555" t="n">
        <v>2026</v>
      </c>
      <c r="B555" t="n">
        <v>8</v>
      </c>
      <c r="C555" t="inlineStr">
        <is>
          <t>300 Projecten woningbouw</t>
        </is>
      </c>
      <c r="D555" t="inlineStr">
        <is>
          <t>Omzet</t>
        </is>
      </c>
      <c r="E555" s="6" t="n">
        <v>135348.06</v>
      </c>
      <c r="F555" s="6" t="n">
        <v>135800</v>
      </c>
      <c r="G555" s="6">
        <f>IF(D555="Omzet",E555,-E555)</f>
        <v/>
      </c>
    </row>
    <row r="556">
      <c r="A556" t="n">
        <v>2026</v>
      </c>
      <c r="B556" t="n">
        <v>8</v>
      </c>
      <c r="C556" t="inlineStr">
        <is>
          <t>300 Projecten woningbouw</t>
        </is>
      </c>
      <c r="D556" t="inlineStr">
        <is>
          <t>Personeelskosten</t>
        </is>
      </c>
      <c r="E556" s="6" t="n">
        <v>71071.45</v>
      </c>
      <c r="F556" s="6" t="n">
        <v>72600</v>
      </c>
      <c r="G556" s="6">
        <f>IF(D556="Omzet",E556,-E556)</f>
        <v/>
      </c>
    </row>
    <row r="557">
      <c r="A557" t="n">
        <v>2026</v>
      </c>
      <c r="B557" t="n">
        <v>8</v>
      </c>
      <c r="C557" t="inlineStr">
        <is>
          <t>300 Projecten woningbouw</t>
        </is>
      </c>
      <c r="D557" t="inlineStr">
        <is>
          <t>Vervoerskosten</t>
        </is>
      </c>
      <c r="E557" s="6" t="n">
        <v>10606.79</v>
      </c>
      <c r="F557" s="6" t="n">
        <v>9500</v>
      </c>
      <c r="G557" s="6">
        <f>IF(D557="Omzet",E557,-E557)</f>
        <v/>
      </c>
    </row>
    <row r="558">
      <c r="A558" t="n">
        <v>2026</v>
      </c>
      <c r="B558" t="n">
        <v>8</v>
      </c>
      <c r="C558" t="inlineStr">
        <is>
          <t>400 Service en onderhoud</t>
        </is>
      </c>
      <c r="D558" t="inlineStr">
        <is>
          <t>Algemene kosten</t>
        </is>
      </c>
      <c r="E558" s="6" t="n">
        <v>600</v>
      </c>
      <c r="F558" s="6" t="n">
        <v>600</v>
      </c>
      <c r="G558" s="6">
        <f>IF(D558="Omzet",E558,-E558)</f>
        <v/>
      </c>
    </row>
    <row r="559">
      <c r="A559" t="n">
        <v>2026</v>
      </c>
      <c r="B559" t="n">
        <v>8</v>
      </c>
      <c r="C559" t="inlineStr">
        <is>
          <t>400 Service en onderhoud</t>
        </is>
      </c>
      <c r="D559" t="inlineStr">
        <is>
          <t>Kostprijs</t>
        </is>
      </c>
      <c r="E559" s="6" t="n">
        <v>31181.99</v>
      </c>
      <c r="F559" s="6" t="n">
        <v>30400</v>
      </c>
      <c r="G559" s="6">
        <f>IF(D559="Omzet",E559,-E559)</f>
        <v/>
      </c>
    </row>
    <row r="560">
      <c r="A560" t="n">
        <v>2026</v>
      </c>
      <c r="B560" t="n">
        <v>8</v>
      </c>
      <c r="C560" t="inlineStr">
        <is>
          <t>400 Service en onderhoud</t>
        </is>
      </c>
      <c r="D560" t="inlineStr">
        <is>
          <t>Omzet</t>
        </is>
      </c>
      <c r="E560" s="6" t="n">
        <v>212823.3</v>
      </c>
      <c r="F560" s="6" t="n">
        <v>195200</v>
      </c>
      <c r="G560" s="6">
        <f>IF(D560="Omzet",E560,-E560)</f>
        <v/>
      </c>
    </row>
    <row r="561">
      <c r="A561" t="n">
        <v>2026</v>
      </c>
      <c r="B561" t="n">
        <v>8</v>
      </c>
      <c r="C561" t="inlineStr">
        <is>
          <t>400 Service en onderhoud</t>
        </is>
      </c>
      <c r="D561" t="inlineStr">
        <is>
          <t>Personeelskosten</t>
        </is>
      </c>
      <c r="E561" s="6" t="n">
        <v>88806.95</v>
      </c>
      <c r="F561" s="6" t="n">
        <v>88900</v>
      </c>
      <c r="G561" s="6">
        <f>IF(D561="Omzet",E561,-E561)</f>
        <v/>
      </c>
    </row>
    <row r="562">
      <c r="A562" t="n">
        <v>2026</v>
      </c>
      <c r="B562" t="n">
        <v>8</v>
      </c>
      <c r="C562" t="inlineStr">
        <is>
          <t>400 Service en onderhoud</t>
        </is>
      </c>
      <c r="D562" t="inlineStr">
        <is>
          <t>Vervoerskosten</t>
        </is>
      </c>
      <c r="E562" s="6" t="n">
        <v>11276.43</v>
      </c>
      <c r="F562" s="6" t="n">
        <v>13000</v>
      </c>
      <c r="G562" s="6">
        <f>IF(D562="Omzet",E562,-E562)</f>
        <v/>
      </c>
    </row>
    <row r="563">
      <c r="A563" t="n">
        <v>2026</v>
      </c>
      <c r="B563" t="n">
        <v>8</v>
      </c>
      <c r="C563" t="inlineStr">
        <is>
          <t>500 Werkplaats en magazijn</t>
        </is>
      </c>
      <c r="D563" t="inlineStr">
        <is>
          <t>Algemene kosten</t>
        </is>
      </c>
      <c r="E563" s="6" t="n">
        <v>187.5</v>
      </c>
      <c r="F563" s="6" t="n">
        <v>200</v>
      </c>
      <c r="G563" s="6">
        <f>IF(D563="Omzet",E563,-E563)</f>
        <v/>
      </c>
    </row>
    <row r="564">
      <c r="A564" t="n">
        <v>2026</v>
      </c>
      <c r="B564" t="n">
        <v>8</v>
      </c>
      <c r="C564" t="inlineStr">
        <is>
          <t>500 Werkplaats en magazijn</t>
        </is>
      </c>
      <c r="D564" t="inlineStr">
        <is>
          <t>Huisvestingskosten</t>
        </is>
      </c>
      <c r="E564" s="6" t="n">
        <v>7530.8</v>
      </c>
      <c r="F564" s="6" t="n">
        <v>6600</v>
      </c>
      <c r="G564" s="6">
        <f>IF(D564="Omzet",E564,-E564)</f>
        <v/>
      </c>
    </row>
    <row r="565">
      <c r="A565" t="n">
        <v>2026</v>
      </c>
      <c r="B565" t="n">
        <v>8</v>
      </c>
      <c r="C565" t="inlineStr">
        <is>
          <t>500 Werkplaats en magazijn</t>
        </is>
      </c>
      <c r="D565" t="inlineStr">
        <is>
          <t>Kostprijs</t>
        </is>
      </c>
      <c r="E565" s="6" t="n">
        <v>34116.67</v>
      </c>
      <c r="F565" s="6" t="n">
        <v>42300</v>
      </c>
      <c r="G565" s="6">
        <f>IF(D565="Omzet",E565,-E565)</f>
        <v/>
      </c>
    </row>
    <row r="566">
      <c r="A566" t="n">
        <v>2026</v>
      </c>
      <c r="B566" t="n">
        <v>8</v>
      </c>
      <c r="C566" t="inlineStr">
        <is>
          <t>500 Werkplaats en magazijn</t>
        </is>
      </c>
      <c r="D566" t="inlineStr">
        <is>
          <t>Omzet</t>
        </is>
      </c>
      <c r="E566" s="6" t="n">
        <v>48929.74</v>
      </c>
      <c r="F566" s="6" t="n">
        <v>62000</v>
      </c>
      <c r="G566" s="6">
        <f>IF(D566="Omzet",E566,-E566)</f>
        <v/>
      </c>
    </row>
    <row r="567">
      <c r="A567" t="n">
        <v>2026</v>
      </c>
      <c r="B567" t="n">
        <v>8</v>
      </c>
      <c r="C567" t="inlineStr">
        <is>
          <t>500 Werkplaats en magazijn</t>
        </is>
      </c>
      <c r="D567" t="inlineStr">
        <is>
          <t>Personeelskosten</t>
        </is>
      </c>
      <c r="E567" s="6" t="n">
        <v>24656.54</v>
      </c>
      <c r="F567" s="6" t="n">
        <v>24800</v>
      </c>
      <c r="G567" s="6">
        <f>IF(D567="Omzet",E567,-E567)</f>
        <v/>
      </c>
    </row>
    <row r="568">
      <c r="A568" t="n">
        <v>2026</v>
      </c>
      <c r="B568" t="n">
        <v>8</v>
      </c>
      <c r="C568" t="inlineStr">
        <is>
          <t>500 Werkplaats en magazijn</t>
        </is>
      </c>
      <c r="D568" t="inlineStr">
        <is>
          <t>Vervoerskosten</t>
        </is>
      </c>
      <c r="E568" s="6" t="n">
        <v>1043.82</v>
      </c>
      <c r="F568" s="6" t="n">
        <v>1000</v>
      </c>
      <c r="G568" s="6">
        <f>IF(D568="Omzet",E568,-E568)</f>
        <v/>
      </c>
    </row>
  </sheetData>
  <autoFilter ref="A1:G56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6" customWidth="1" min="5" max="5"/>
    <col width="16" customWidth="1" min="6" max="6"/>
    <col width="14" customWidth="1" min="7" max="7"/>
    <col width="16" customWidth="1" min="8" max="8"/>
  </cols>
  <sheetData>
    <row r="1">
      <c r="A1" s="7" t="inlineStr">
        <is>
          <t>Winst-en-verliesrekening</t>
        </is>
      </c>
    </row>
    <row r="2">
      <c r="A2" s="2" t="inlineStr">
        <is>
          <t>Kies maand en jaar in de gele cellen. Verschil = realisatie min begroting.</t>
        </is>
      </c>
    </row>
    <row r="3">
      <c r="B3" t="inlineStr">
        <is>
          <t>Maand</t>
        </is>
      </c>
      <c r="C3" s="8" t="n">
        <v>8</v>
      </c>
    </row>
    <row r="4">
      <c r="B4" t="inlineStr">
        <is>
          <t>Jaar</t>
        </is>
      </c>
      <c r="C4" s="8" t="n">
        <v>2026</v>
      </c>
    </row>
    <row r="6" ht="32" customHeight="1">
      <c r="A6" s="4" t="inlineStr">
        <is>
          <t>Rubriek</t>
        </is>
      </c>
      <c r="B6" s="5" t="inlineStr">
        <is>
          <t>Maand realisatie</t>
        </is>
      </c>
      <c r="C6" s="5" t="inlineStr">
        <is>
          <t>Maand begroting</t>
        </is>
      </c>
      <c r="D6" s="5" t="inlineStr">
        <is>
          <t>Verschil</t>
        </is>
      </c>
      <c r="E6" s="5" t="inlineStr">
        <is>
          <t>Cum. realisatie</t>
        </is>
      </c>
      <c r="F6" s="5" t="inlineStr">
        <is>
          <t>Cum. begroting</t>
        </is>
      </c>
      <c r="G6" s="5" t="inlineStr">
        <is>
          <t>Verschil</t>
        </is>
      </c>
      <c r="H6" s="5" t="inlineStr">
        <is>
          <t>Cum. vorig jaar</t>
        </is>
      </c>
    </row>
    <row r="7">
      <c r="A7" t="inlineStr">
        <is>
          <t>Omzet</t>
        </is>
      </c>
      <c r="B7" s="6">
        <f>SUMIFS(Data!$E:$E,Data!$A:$A,$C$4,Data!$B:$B,$C$3,Data!$D:$D,$A7)</f>
        <v/>
      </c>
      <c r="C7" s="6">
        <f>SUMIFS(Data!$F:$F,Data!$A:$A,$C$4,Data!$B:$B,$C$3,Data!$D:$D,$A7)</f>
        <v/>
      </c>
      <c r="D7" s="6">
        <f>B7-C7</f>
        <v/>
      </c>
      <c r="E7" s="6">
        <f>SUMIFS(Data!$E:$E,Data!$A:$A,$C$4,Data!$B:$B,"&lt;="&amp;$C$3,Data!$D:$D,$A7)</f>
        <v/>
      </c>
      <c r="F7" s="6">
        <f>SUMIFS(Data!$F:$F,Data!$A:$A,$C$4,Data!$B:$B,"&lt;="&amp;$C$3,Data!$D:$D,$A7)</f>
        <v/>
      </c>
      <c r="G7" s="6">
        <f>E7-F7</f>
        <v/>
      </c>
      <c r="H7" s="6">
        <f>SUMIFS(Data!$E:$E,Data!$A:$A,$C$4-1,Data!$B:$B,"&lt;="&amp;$C$3,Data!$D:$D,$A7)</f>
        <v/>
      </c>
    </row>
    <row r="8">
      <c r="A8" t="inlineStr">
        <is>
          <t>Kostprijs</t>
        </is>
      </c>
      <c r="B8" s="6">
        <f>SUMIFS(Data!$E:$E,Data!$A:$A,$C$4,Data!$B:$B,$C$3,Data!$D:$D,$A8)</f>
        <v/>
      </c>
      <c r="C8" s="6">
        <f>SUMIFS(Data!$F:$F,Data!$A:$A,$C$4,Data!$B:$B,$C$3,Data!$D:$D,$A8)</f>
        <v/>
      </c>
      <c r="D8" s="6">
        <f>B8-C8</f>
        <v/>
      </c>
      <c r="E8" s="6">
        <f>SUMIFS(Data!$E:$E,Data!$A:$A,$C$4,Data!$B:$B,"&lt;="&amp;$C$3,Data!$D:$D,$A8)</f>
        <v/>
      </c>
      <c r="F8" s="6">
        <f>SUMIFS(Data!$F:$F,Data!$A:$A,$C$4,Data!$B:$B,"&lt;="&amp;$C$3,Data!$D:$D,$A8)</f>
        <v/>
      </c>
      <c r="G8" s="6">
        <f>E8-F8</f>
        <v/>
      </c>
      <c r="H8" s="6">
        <f>SUMIFS(Data!$E:$E,Data!$A:$A,$C$4-1,Data!$B:$B,"&lt;="&amp;$C$3,Data!$D:$D,$A8)</f>
        <v/>
      </c>
    </row>
    <row r="9">
      <c r="A9" s="9" t="inlineStr">
        <is>
          <t>Brutomarge</t>
        </is>
      </c>
      <c r="B9" s="10">
        <f>B7-B8</f>
        <v/>
      </c>
      <c r="C9" s="10">
        <f>C7-C8</f>
        <v/>
      </c>
      <c r="D9" s="10">
        <f>B9-C9</f>
        <v/>
      </c>
      <c r="E9" s="10">
        <f>E7-E8</f>
        <v/>
      </c>
      <c r="F9" s="10">
        <f>F7-F8</f>
        <v/>
      </c>
      <c r="G9" s="10">
        <f>E9-F9</f>
        <v/>
      </c>
      <c r="H9" s="10">
        <f>H7-H8</f>
        <v/>
      </c>
    </row>
    <row r="10">
      <c r="A10" t="inlineStr">
        <is>
          <t>Brutomarge %</t>
        </is>
      </c>
      <c r="B10" s="11">
        <f>IF(B7=0,"",B9/B7)</f>
        <v/>
      </c>
      <c r="C10" s="11">
        <f>IF(C7=0,"",C9/C7)</f>
        <v/>
      </c>
      <c r="D10" s="11" t="n"/>
      <c r="E10" s="11">
        <f>IF(E7=0,"",E9/E7)</f>
        <v/>
      </c>
      <c r="F10" s="11">
        <f>IF(F7=0,"",F9/F7)</f>
        <v/>
      </c>
      <c r="G10" s="11" t="n"/>
      <c r="H10" s="11">
        <f>IF(H7=0,"",H9/H7)</f>
        <v/>
      </c>
    </row>
    <row r="12">
      <c r="A12" t="inlineStr">
        <is>
          <t>Personeelskosten</t>
        </is>
      </c>
      <c r="B12" s="6">
        <f>SUMIFS(Data!$E:$E,Data!$A:$A,$C$4,Data!$B:$B,$C$3,Data!$D:$D,$A12)</f>
        <v/>
      </c>
      <c r="C12" s="6">
        <f>SUMIFS(Data!$F:$F,Data!$A:$A,$C$4,Data!$B:$B,$C$3,Data!$D:$D,$A12)</f>
        <v/>
      </c>
      <c r="D12" s="6">
        <f>B12-C12</f>
        <v/>
      </c>
      <c r="E12" s="6">
        <f>SUMIFS(Data!$E:$E,Data!$A:$A,$C$4,Data!$B:$B,"&lt;="&amp;$C$3,Data!$D:$D,$A12)</f>
        <v/>
      </c>
      <c r="F12" s="6">
        <f>SUMIFS(Data!$F:$F,Data!$A:$A,$C$4,Data!$B:$B,"&lt;="&amp;$C$3,Data!$D:$D,$A12)</f>
        <v/>
      </c>
      <c r="G12" s="6">
        <f>E12-F12</f>
        <v/>
      </c>
      <c r="H12" s="6">
        <f>SUMIFS(Data!$E:$E,Data!$A:$A,$C$4-1,Data!$B:$B,"&lt;="&amp;$C$3,Data!$D:$D,$A12)</f>
        <v/>
      </c>
    </row>
    <row r="13">
      <c r="A13" t="inlineStr">
        <is>
          <t>Huisvestingskosten</t>
        </is>
      </c>
      <c r="B13" s="6">
        <f>SUMIFS(Data!$E:$E,Data!$A:$A,$C$4,Data!$B:$B,$C$3,Data!$D:$D,$A13)</f>
        <v/>
      </c>
      <c r="C13" s="6">
        <f>SUMIFS(Data!$F:$F,Data!$A:$A,$C$4,Data!$B:$B,$C$3,Data!$D:$D,$A13)</f>
        <v/>
      </c>
      <c r="D13" s="6">
        <f>B13-C13</f>
        <v/>
      </c>
      <c r="E13" s="6">
        <f>SUMIFS(Data!$E:$E,Data!$A:$A,$C$4,Data!$B:$B,"&lt;="&amp;$C$3,Data!$D:$D,$A13)</f>
        <v/>
      </c>
      <c r="F13" s="6">
        <f>SUMIFS(Data!$F:$F,Data!$A:$A,$C$4,Data!$B:$B,"&lt;="&amp;$C$3,Data!$D:$D,$A13)</f>
        <v/>
      </c>
      <c r="G13" s="6">
        <f>E13-F13</f>
        <v/>
      </c>
      <c r="H13" s="6">
        <f>SUMIFS(Data!$E:$E,Data!$A:$A,$C$4-1,Data!$B:$B,"&lt;="&amp;$C$3,Data!$D:$D,$A13)</f>
        <v/>
      </c>
    </row>
    <row r="14">
      <c r="A14" t="inlineStr">
        <is>
          <t>Vervoerskosten</t>
        </is>
      </c>
      <c r="B14" s="6">
        <f>SUMIFS(Data!$E:$E,Data!$A:$A,$C$4,Data!$B:$B,$C$3,Data!$D:$D,$A14)</f>
        <v/>
      </c>
      <c r="C14" s="6">
        <f>SUMIFS(Data!$F:$F,Data!$A:$A,$C$4,Data!$B:$B,$C$3,Data!$D:$D,$A14)</f>
        <v/>
      </c>
      <c r="D14" s="6">
        <f>B14-C14</f>
        <v/>
      </c>
      <c r="E14" s="6">
        <f>SUMIFS(Data!$E:$E,Data!$A:$A,$C$4,Data!$B:$B,"&lt;="&amp;$C$3,Data!$D:$D,$A14)</f>
        <v/>
      </c>
      <c r="F14" s="6">
        <f>SUMIFS(Data!$F:$F,Data!$A:$A,$C$4,Data!$B:$B,"&lt;="&amp;$C$3,Data!$D:$D,$A14)</f>
        <v/>
      </c>
      <c r="G14" s="6">
        <f>E14-F14</f>
        <v/>
      </c>
      <c r="H14" s="6">
        <f>SUMIFS(Data!$E:$E,Data!$A:$A,$C$4-1,Data!$B:$B,"&lt;="&amp;$C$3,Data!$D:$D,$A14)</f>
        <v/>
      </c>
    </row>
    <row r="15">
      <c r="A15" t="inlineStr">
        <is>
          <t>Verkoopkosten</t>
        </is>
      </c>
      <c r="B15" s="6">
        <f>SUMIFS(Data!$E:$E,Data!$A:$A,$C$4,Data!$B:$B,$C$3,Data!$D:$D,$A15)</f>
        <v/>
      </c>
      <c r="C15" s="6">
        <f>SUMIFS(Data!$F:$F,Data!$A:$A,$C$4,Data!$B:$B,$C$3,Data!$D:$D,$A15)</f>
        <v/>
      </c>
      <c r="D15" s="6">
        <f>B15-C15</f>
        <v/>
      </c>
      <c r="E15" s="6">
        <f>SUMIFS(Data!$E:$E,Data!$A:$A,$C$4,Data!$B:$B,"&lt;="&amp;$C$3,Data!$D:$D,$A15)</f>
        <v/>
      </c>
      <c r="F15" s="6">
        <f>SUMIFS(Data!$F:$F,Data!$A:$A,$C$4,Data!$B:$B,"&lt;="&amp;$C$3,Data!$D:$D,$A15)</f>
        <v/>
      </c>
      <c r="G15" s="6">
        <f>E15-F15</f>
        <v/>
      </c>
      <c r="H15" s="6">
        <f>SUMIFS(Data!$E:$E,Data!$A:$A,$C$4-1,Data!$B:$B,"&lt;="&amp;$C$3,Data!$D:$D,$A15)</f>
        <v/>
      </c>
    </row>
    <row r="16">
      <c r="A16" t="inlineStr">
        <is>
          <t>Algemene kosten</t>
        </is>
      </c>
      <c r="B16" s="6">
        <f>SUMIFS(Data!$E:$E,Data!$A:$A,$C$4,Data!$B:$B,$C$3,Data!$D:$D,$A16)</f>
        <v/>
      </c>
      <c r="C16" s="6">
        <f>SUMIFS(Data!$F:$F,Data!$A:$A,$C$4,Data!$B:$B,$C$3,Data!$D:$D,$A16)</f>
        <v/>
      </c>
      <c r="D16" s="6">
        <f>B16-C16</f>
        <v/>
      </c>
      <c r="E16" s="6">
        <f>SUMIFS(Data!$E:$E,Data!$A:$A,$C$4,Data!$B:$B,"&lt;="&amp;$C$3,Data!$D:$D,$A16)</f>
        <v/>
      </c>
      <c r="F16" s="6">
        <f>SUMIFS(Data!$F:$F,Data!$A:$A,$C$4,Data!$B:$B,"&lt;="&amp;$C$3,Data!$D:$D,$A16)</f>
        <v/>
      </c>
      <c r="G16" s="6">
        <f>E16-F16</f>
        <v/>
      </c>
      <c r="H16" s="6">
        <f>SUMIFS(Data!$E:$E,Data!$A:$A,$C$4-1,Data!$B:$B,"&lt;="&amp;$C$3,Data!$D:$D,$A16)</f>
        <v/>
      </c>
    </row>
    <row r="17">
      <c r="A17" t="inlineStr">
        <is>
          <t>Afschrijvingen</t>
        </is>
      </c>
      <c r="B17" s="6">
        <f>SUMIFS(Data!$E:$E,Data!$A:$A,$C$4,Data!$B:$B,$C$3,Data!$D:$D,$A17)</f>
        <v/>
      </c>
      <c r="C17" s="6">
        <f>SUMIFS(Data!$F:$F,Data!$A:$A,$C$4,Data!$B:$B,$C$3,Data!$D:$D,$A17)</f>
        <v/>
      </c>
      <c r="D17" s="6">
        <f>B17-C17</f>
        <v/>
      </c>
      <c r="E17" s="6">
        <f>SUMIFS(Data!$E:$E,Data!$A:$A,$C$4,Data!$B:$B,"&lt;="&amp;$C$3,Data!$D:$D,$A17)</f>
        <v/>
      </c>
      <c r="F17" s="6">
        <f>SUMIFS(Data!$F:$F,Data!$A:$A,$C$4,Data!$B:$B,"&lt;="&amp;$C$3,Data!$D:$D,$A17)</f>
        <v/>
      </c>
      <c r="G17" s="6">
        <f>E17-F17</f>
        <v/>
      </c>
      <c r="H17" s="6">
        <f>SUMIFS(Data!$E:$E,Data!$A:$A,$C$4-1,Data!$B:$B,"&lt;="&amp;$C$3,Data!$D:$D,$A17)</f>
        <v/>
      </c>
    </row>
    <row r="18">
      <c r="A18" s="9" t="inlineStr">
        <is>
          <t>Totaal bedrijfskosten</t>
        </is>
      </c>
      <c r="B18" s="10">
        <f>SUM(B12:B17)</f>
        <v/>
      </c>
      <c r="C18" s="10">
        <f>SUM(C12:C17)</f>
        <v/>
      </c>
      <c r="D18" s="10">
        <f>B18-C18</f>
        <v/>
      </c>
      <c r="E18" s="10">
        <f>SUM(E12:E17)</f>
        <v/>
      </c>
      <c r="F18" s="10">
        <f>SUM(F12:F17)</f>
        <v/>
      </c>
      <c r="G18" s="10">
        <f>E18-F18</f>
        <v/>
      </c>
      <c r="H18" s="10">
        <f>SUM(H12:H17)</f>
        <v/>
      </c>
    </row>
    <row r="20">
      <c r="A20" t="inlineStr">
        <is>
          <t>Financiële lasten</t>
        </is>
      </c>
      <c r="B20" s="6">
        <f>SUMIFS(Data!$E:$E,Data!$A:$A,$C$4,Data!$B:$B,$C$3,Data!$D:$D,$A20)</f>
        <v/>
      </c>
      <c r="C20" s="6">
        <f>SUMIFS(Data!$F:$F,Data!$A:$A,$C$4,Data!$B:$B,$C$3,Data!$D:$D,$A20)</f>
        <v/>
      </c>
      <c r="D20" s="6">
        <f>B20-C20</f>
        <v/>
      </c>
      <c r="E20" s="6">
        <f>SUMIFS(Data!$E:$E,Data!$A:$A,$C$4,Data!$B:$B,"&lt;="&amp;$C$3,Data!$D:$D,$A20)</f>
        <v/>
      </c>
      <c r="F20" s="6">
        <f>SUMIFS(Data!$F:$F,Data!$A:$A,$C$4,Data!$B:$B,"&lt;="&amp;$C$3,Data!$D:$D,$A20)</f>
        <v/>
      </c>
      <c r="G20" s="6">
        <f>E20-F20</f>
        <v/>
      </c>
      <c r="H20" s="6">
        <f>SUMIFS(Data!$E:$E,Data!$A:$A,$C$4-1,Data!$B:$B,"&lt;="&amp;$C$3,Data!$D:$D,$A20)</f>
        <v/>
      </c>
    </row>
    <row r="22">
      <c r="A22" s="12" t="inlineStr">
        <is>
          <t>Resultaat</t>
        </is>
      </c>
      <c r="B22" s="13">
        <f>B9-B18-B20</f>
        <v/>
      </c>
      <c r="C22" s="13">
        <f>C9-C18-C20</f>
        <v/>
      </c>
      <c r="D22" s="13">
        <f>B22-C22</f>
        <v/>
      </c>
      <c r="E22" s="13">
        <f>E9-E18-E20</f>
        <v/>
      </c>
      <c r="F22" s="13">
        <f>F9-F18-F20</f>
        <v/>
      </c>
      <c r="G22" s="13">
        <f>E22-F22</f>
        <v/>
      </c>
      <c r="H22" s="13">
        <f>H9-H18-H20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0" customWidth="1" min="3" max="3"/>
    <col width="14" customWidth="1" min="4" max="4"/>
    <col width="70" customWidth="1" min="5" max="5"/>
  </cols>
  <sheetData>
    <row r="1">
      <c r="A1" s="7" t="inlineStr">
        <is>
          <t>Afwijkingen ten opzichte van de begroting</t>
        </is>
      </c>
    </row>
    <row r="2">
      <c r="A2" s="2" t="inlineStr">
        <is>
          <t>Alleen afwijkingen boven de drempel krijgen een toelichting. Bij kosten betekent een positief verschil: meer uitgegeven dan begroot.</t>
        </is>
      </c>
    </row>
    <row r="3">
      <c r="B3" t="inlineStr">
        <is>
          <t>Drempel (€)</t>
        </is>
      </c>
      <c r="C3" s="14" t="n">
        <v>5000</v>
      </c>
    </row>
    <row r="5">
      <c r="A5" s="4" t="inlineStr">
        <is>
          <t>Rubriek</t>
        </is>
      </c>
      <c r="B5" s="5" t="inlineStr">
        <is>
          <t>Verschil maand</t>
        </is>
      </c>
      <c r="C5" s="5" t="inlineStr">
        <is>
          <t>Verschil cumulatief</t>
        </is>
      </c>
      <c r="D5" s="5" t="inlineStr">
        <is>
          <t>Toelichten?</t>
        </is>
      </c>
      <c r="E5" s="5" t="inlineStr">
        <is>
          <t>Toelichting</t>
        </is>
      </c>
    </row>
    <row r="6">
      <c r="A6" t="inlineStr">
        <is>
          <t>Omzet</t>
        </is>
      </c>
      <c r="B6" s="6">
        <f>'W&amp;V'!D7</f>
        <v/>
      </c>
      <c r="C6" s="6">
        <f>'W&amp;V'!G7</f>
        <v/>
      </c>
      <c r="D6">
        <f>IF(ABS(C6)&gt;$C$3,"Ja","")</f>
        <v/>
      </c>
      <c r="E6" s="15" t="inlineStr"/>
    </row>
    <row r="7">
      <c r="A7" t="inlineStr">
        <is>
          <t>Kostprijs</t>
        </is>
      </c>
      <c r="B7" s="6">
        <f>'W&amp;V'!D8</f>
        <v/>
      </c>
      <c r="C7" s="6">
        <f>'W&amp;V'!G8</f>
        <v/>
      </c>
      <c r="D7">
        <f>IF(ABS(C7)&gt;$C$3,"Ja","")</f>
        <v/>
      </c>
      <c r="E7" s="15" t="inlineStr">
        <is>
          <t>Meerwerk kabelwerk op project 2603 Zorgcentrum Oost in juni, drie facturen van samen € 138.400.</t>
        </is>
      </c>
    </row>
    <row r="8">
      <c r="A8" t="inlineStr">
        <is>
          <t>Personeelskosten</t>
        </is>
      </c>
      <c r="B8" s="6">
        <f>'W&amp;V'!D12</f>
        <v/>
      </c>
      <c r="C8" s="6">
        <f>'W&amp;V'!G12</f>
        <v/>
      </c>
      <c r="D8">
        <f>IF(ABS(C8)&gt;$C$3,"Ja","")</f>
        <v/>
      </c>
      <c r="E8" s="15" t="inlineStr">
        <is>
          <t>Vakantiegeld in mei, zonder reservering per maand.</t>
        </is>
      </c>
    </row>
    <row r="9">
      <c r="A9" t="inlineStr">
        <is>
          <t>Huisvestingskosten</t>
        </is>
      </c>
      <c r="B9" s="6">
        <f>'W&amp;V'!D13</f>
        <v/>
      </c>
      <c r="C9" s="6">
        <f>'W&amp;V'!G13</f>
        <v/>
      </c>
      <c r="D9">
        <f>IF(ABS(C9)&gt;$C$3,"Ja","")</f>
        <v/>
      </c>
      <c r="E9" s="15" t="inlineStr"/>
    </row>
    <row r="10">
      <c r="A10" t="inlineStr">
        <is>
          <t>Vervoerskosten</t>
        </is>
      </c>
      <c r="B10" s="6">
        <f>'W&amp;V'!D14</f>
        <v/>
      </c>
      <c r="C10" s="6">
        <f>'W&amp;V'!G14</f>
        <v/>
      </c>
      <c r="D10">
        <f>IF(ABS(C10)&gt;$C$3,"Ja","")</f>
        <v/>
      </c>
      <c r="E10" s="15" t="inlineStr"/>
    </row>
    <row r="11">
      <c r="A11" t="inlineStr">
        <is>
          <t>Verkoopkosten</t>
        </is>
      </c>
      <c r="B11" s="6">
        <f>'W&amp;V'!D15</f>
        <v/>
      </c>
      <c r="C11" s="6">
        <f>'W&amp;V'!G15</f>
        <v/>
      </c>
      <c r="D11">
        <f>IF(ABS(C11)&gt;$C$3,"Ja","")</f>
        <v/>
      </c>
      <c r="E11" s="15" t="inlineStr"/>
    </row>
    <row r="12">
      <c r="A12" t="inlineStr">
        <is>
          <t>Algemene kosten</t>
        </is>
      </c>
      <c r="B12" s="6">
        <f>'W&amp;V'!D16</f>
        <v/>
      </c>
      <c r="C12" s="6">
        <f>'W&amp;V'!G16</f>
        <v/>
      </c>
      <c r="D12">
        <f>IF(ABS(C12)&gt;$C$3,"Ja","")</f>
        <v/>
      </c>
      <c r="E12" s="15" t="inlineStr"/>
    </row>
    <row r="13">
      <c r="A13" t="inlineStr">
        <is>
          <t>Afschrijvingen</t>
        </is>
      </c>
      <c r="B13" s="6">
        <f>'W&amp;V'!D17</f>
        <v/>
      </c>
      <c r="C13" s="6">
        <f>'W&amp;V'!G17</f>
        <v/>
      </c>
      <c r="D13">
        <f>IF(ABS(C13)&gt;$C$3,"Ja","")</f>
        <v/>
      </c>
      <c r="E13" s="15" t="inlineStr"/>
    </row>
    <row r="14">
      <c r="A14" t="inlineStr">
        <is>
          <t>Financiële lasten</t>
        </is>
      </c>
      <c r="B14" s="6">
        <f>'W&amp;V'!D20</f>
        <v/>
      </c>
      <c r="C14" s="6">
        <f>'W&amp;V'!G20</f>
        <v/>
      </c>
      <c r="D14">
        <f>IF(ABS(C14)&gt;$C$3,"Ja","")</f>
        <v/>
      </c>
      <c r="E14" s="15" t="inlineStr"/>
    </row>
  </sheetData>
  <conditionalFormatting sqref="A6:E14">
    <cfRule type="expression" priority="1" dxfId="0">
      <formula>$D6="Ja"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</cols>
  <sheetData>
    <row r="1">
      <c r="A1" s="7" t="inlineStr">
        <is>
          <t>Trend laatste 13 maanden</t>
        </is>
      </c>
    </row>
    <row r="2">
      <c r="A2" s="2" t="inlineStr">
        <is>
          <t>Eindigt bij de maand die je in W&amp;V kiest.</t>
        </is>
      </c>
    </row>
    <row r="4">
      <c r="A4" s="4" t="inlineStr">
        <is>
          <t>Maand</t>
        </is>
      </c>
      <c r="B4" s="5" t="inlineStr">
        <is>
          <t>Omzet</t>
        </is>
      </c>
      <c r="C4" s="5" t="inlineStr">
        <is>
          <t>Brutomarge %</t>
        </is>
      </c>
      <c r="D4" s="5" t="inlineStr">
        <is>
          <t>Resultaat</t>
        </is>
      </c>
    </row>
    <row r="5">
      <c r="A5" s="16">
        <f>EDATE(DATE('W&amp;V'!$C$4,'W&amp;V'!$C$3,1),-12)</f>
        <v/>
      </c>
      <c r="B5" s="6">
        <f>SUMIFS(Data!$E:$E,Data!$A:$A,YEAR($A5),Data!$B:$B,MONTH($A5),Data!$D:$D,"Omzet")</f>
        <v/>
      </c>
      <c r="C5" s="11">
        <f>IF(B5=0,"",(B5-SUMIFS(Data!$E:$E,Data!$A:$A,YEAR($A5),Data!$B:$B,MONTH($A5),Data!$D:$D,"Kostprijs"))/B5)</f>
        <v/>
      </c>
      <c r="D5" s="6">
        <f>SUMIFS(Data!$G:$G,Data!$A:$A,YEAR($A5),Data!$B:$B,MONTH($A5))</f>
        <v/>
      </c>
    </row>
    <row r="6">
      <c r="A6" s="16">
        <f>EDATE(A5,1)</f>
        <v/>
      </c>
      <c r="B6" s="6">
        <f>SUMIFS(Data!$E:$E,Data!$A:$A,YEAR($A6),Data!$B:$B,MONTH($A6),Data!$D:$D,"Omzet")</f>
        <v/>
      </c>
      <c r="C6" s="11">
        <f>IF(B6=0,"",(B6-SUMIFS(Data!$E:$E,Data!$A:$A,YEAR($A6),Data!$B:$B,MONTH($A6),Data!$D:$D,"Kostprijs"))/B6)</f>
        <v/>
      </c>
      <c r="D6" s="6">
        <f>SUMIFS(Data!$G:$G,Data!$A:$A,YEAR($A6),Data!$B:$B,MONTH($A6))</f>
        <v/>
      </c>
    </row>
    <row r="7">
      <c r="A7" s="16">
        <f>EDATE(A6,1)</f>
        <v/>
      </c>
      <c r="B7" s="6">
        <f>SUMIFS(Data!$E:$E,Data!$A:$A,YEAR($A7),Data!$B:$B,MONTH($A7),Data!$D:$D,"Omzet")</f>
        <v/>
      </c>
      <c r="C7" s="11">
        <f>IF(B7=0,"",(B7-SUMIFS(Data!$E:$E,Data!$A:$A,YEAR($A7),Data!$B:$B,MONTH($A7),Data!$D:$D,"Kostprijs"))/B7)</f>
        <v/>
      </c>
      <c r="D7" s="6">
        <f>SUMIFS(Data!$G:$G,Data!$A:$A,YEAR($A7),Data!$B:$B,MONTH($A7))</f>
        <v/>
      </c>
    </row>
    <row r="8">
      <c r="A8" s="16">
        <f>EDATE(A7,1)</f>
        <v/>
      </c>
      <c r="B8" s="6">
        <f>SUMIFS(Data!$E:$E,Data!$A:$A,YEAR($A8),Data!$B:$B,MONTH($A8),Data!$D:$D,"Omzet")</f>
        <v/>
      </c>
      <c r="C8" s="11">
        <f>IF(B8=0,"",(B8-SUMIFS(Data!$E:$E,Data!$A:$A,YEAR($A8),Data!$B:$B,MONTH($A8),Data!$D:$D,"Kostprijs"))/B8)</f>
        <v/>
      </c>
      <c r="D8" s="6">
        <f>SUMIFS(Data!$G:$G,Data!$A:$A,YEAR($A8),Data!$B:$B,MONTH($A8))</f>
        <v/>
      </c>
    </row>
    <row r="9">
      <c r="A9" s="16">
        <f>EDATE(A8,1)</f>
        <v/>
      </c>
      <c r="B9" s="6">
        <f>SUMIFS(Data!$E:$E,Data!$A:$A,YEAR($A9),Data!$B:$B,MONTH($A9),Data!$D:$D,"Omzet")</f>
        <v/>
      </c>
      <c r="C9" s="11">
        <f>IF(B9=0,"",(B9-SUMIFS(Data!$E:$E,Data!$A:$A,YEAR($A9),Data!$B:$B,MONTH($A9),Data!$D:$D,"Kostprijs"))/B9)</f>
        <v/>
      </c>
      <c r="D9" s="6">
        <f>SUMIFS(Data!$G:$G,Data!$A:$A,YEAR($A9),Data!$B:$B,MONTH($A9))</f>
        <v/>
      </c>
    </row>
    <row r="10">
      <c r="A10" s="16">
        <f>EDATE(A9,1)</f>
        <v/>
      </c>
      <c r="B10" s="6">
        <f>SUMIFS(Data!$E:$E,Data!$A:$A,YEAR($A10),Data!$B:$B,MONTH($A10),Data!$D:$D,"Omzet")</f>
        <v/>
      </c>
      <c r="C10" s="11">
        <f>IF(B10=0,"",(B10-SUMIFS(Data!$E:$E,Data!$A:$A,YEAR($A10),Data!$B:$B,MONTH($A10),Data!$D:$D,"Kostprijs"))/B10)</f>
        <v/>
      </c>
      <c r="D10" s="6">
        <f>SUMIFS(Data!$G:$G,Data!$A:$A,YEAR($A10),Data!$B:$B,MONTH($A10))</f>
        <v/>
      </c>
    </row>
    <row r="11">
      <c r="A11" s="16">
        <f>EDATE(A10,1)</f>
        <v/>
      </c>
      <c r="B11" s="6">
        <f>SUMIFS(Data!$E:$E,Data!$A:$A,YEAR($A11),Data!$B:$B,MONTH($A11),Data!$D:$D,"Omzet")</f>
        <v/>
      </c>
      <c r="C11" s="11">
        <f>IF(B11=0,"",(B11-SUMIFS(Data!$E:$E,Data!$A:$A,YEAR($A11),Data!$B:$B,MONTH($A11),Data!$D:$D,"Kostprijs"))/B11)</f>
        <v/>
      </c>
      <c r="D11" s="6">
        <f>SUMIFS(Data!$G:$G,Data!$A:$A,YEAR($A11),Data!$B:$B,MONTH($A11))</f>
        <v/>
      </c>
    </row>
    <row r="12">
      <c r="A12" s="16">
        <f>EDATE(A11,1)</f>
        <v/>
      </c>
      <c r="B12" s="6">
        <f>SUMIFS(Data!$E:$E,Data!$A:$A,YEAR($A12),Data!$B:$B,MONTH($A12),Data!$D:$D,"Omzet")</f>
        <v/>
      </c>
      <c r="C12" s="11">
        <f>IF(B12=0,"",(B12-SUMIFS(Data!$E:$E,Data!$A:$A,YEAR($A12),Data!$B:$B,MONTH($A12),Data!$D:$D,"Kostprijs"))/B12)</f>
        <v/>
      </c>
      <c r="D12" s="6">
        <f>SUMIFS(Data!$G:$G,Data!$A:$A,YEAR($A12),Data!$B:$B,MONTH($A12))</f>
        <v/>
      </c>
    </row>
    <row r="13">
      <c r="A13" s="16">
        <f>EDATE(A12,1)</f>
        <v/>
      </c>
      <c r="B13" s="6">
        <f>SUMIFS(Data!$E:$E,Data!$A:$A,YEAR($A13),Data!$B:$B,MONTH($A13),Data!$D:$D,"Omzet")</f>
        <v/>
      </c>
      <c r="C13" s="11">
        <f>IF(B13=0,"",(B13-SUMIFS(Data!$E:$E,Data!$A:$A,YEAR($A13),Data!$B:$B,MONTH($A13),Data!$D:$D,"Kostprijs"))/B13)</f>
        <v/>
      </c>
      <c r="D13" s="6">
        <f>SUMIFS(Data!$G:$G,Data!$A:$A,YEAR($A13),Data!$B:$B,MONTH($A13))</f>
        <v/>
      </c>
    </row>
    <row r="14">
      <c r="A14" s="16">
        <f>EDATE(A13,1)</f>
        <v/>
      </c>
      <c r="B14" s="6">
        <f>SUMIFS(Data!$E:$E,Data!$A:$A,YEAR($A14),Data!$B:$B,MONTH($A14),Data!$D:$D,"Omzet")</f>
        <v/>
      </c>
      <c r="C14" s="11">
        <f>IF(B14=0,"",(B14-SUMIFS(Data!$E:$E,Data!$A:$A,YEAR($A14),Data!$B:$B,MONTH($A14),Data!$D:$D,"Kostprijs"))/B14)</f>
        <v/>
      </c>
      <c r="D14" s="6">
        <f>SUMIFS(Data!$G:$G,Data!$A:$A,YEAR($A14),Data!$B:$B,MONTH($A14))</f>
        <v/>
      </c>
    </row>
    <row r="15">
      <c r="A15" s="16">
        <f>EDATE(A14,1)</f>
        <v/>
      </c>
      <c r="B15" s="6">
        <f>SUMIFS(Data!$E:$E,Data!$A:$A,YEAR($A15),Data!$B:$B,MONTH($A15),Data!$D:$D,"Omzet")</f>
        <v/>
      </c>
      <c r="C15" s="11">
        <f>IF(B15=0,"",(B15-SUMIFS(Data!$E:$E,Data!$A:$A,YEAR($A15),Data!$B:$B,MONTH($A15),Data!$D:$D,"Kostprijs"))/B15)</f>
        <v/>
      </c>
      <c r="D15" s="6">
        <f>SUMIFS(Data!$G:$G,Data!$A:$A,YEAR($A15),Data!$B:$B,MONTH($A15))</f>
        <v/>
      </c>
    </row>
    <row r="16">
      <c r="A16" s="16">
        <f>EDATE(A15,1)</f>
        <v/>
      </c>
      <c r="B16" s="6">
        <f>SUMIFS(Data!$E:$E,Data!$A:$A,YEAR($A16),Data!$B:$B,MONTH($A16),Data!$D:$D,"Omzet")</f>
        <v/>
      </c>
      <c r="C16" s="11">
        <f>IF(B16=0,"",(B16-SUMIFS(Data!$E:$E,Data!$A:$A,YEAR($A16),Data!$B:$B,MONTH($A16),Data!$D:$D,"Kostprijs"))/B16)</f>
        <v/>
      </c>
      <c r="D16" s="6">
        <f>SUMIFS(Data!$G:$G,Data!$A:$A,YEAR($A16),Data!$B:$B,MONTH($A16))</f>
        <v/>
      </c>
    </row>
    <row r="17">
      <c r="A17" s="16">
        <f>EDATE(A16,1)</f>
        <v/>
      </c>
      <c r="B17" s="6">
        <f>SUMIFS(Data!$E:$E,Data!$A:$A,YEAR($A17),Data!$B:$B,MONTH($A17),Data!$D:$D,"Omzet")</f>
        <v/>
      </c>
      <c r="C17" s="11">
        <f>IF(B17=0,"",(B17-SUMIFS(Data!$E:$E,Data!$A:$A,YEAR($A17),Data!$B:$B,MONTH($A17),Data!$D:$D,"Kostprijs"))/B17)</f>
        <v/>
      </c>
      <c r="D17" s="6">
        <f>SUMIFS(Data!$G:$G,Data!$A:$A,YEAR($A17),Data!$B:$B,MONTH($A17))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8" customWidth="1" min="4" max="4"/>
    <col width="18" customWidth="1" min="5" max="5"/>
    <col width="18" customWidth="1" min="6" max="6"/>
  </cols>
  <sheetData>
    <row r="1">
      <c r="A1" s="7" t="inlineStr">
        <is>
          <t>KPI's per kostenplaats</t>
        </is>
      </c>
    </row>
    <row r="2">
      <c r="A2" s="2" t="inlineStr">
        <is>
          <t>Cumulatief tot en met de maand die je in W&amp;V kiest. Hooguit drie getallen per afdeling.</t>
        </is>
      </c>
    </row>
    <row r="4">
      <c r="A4" s="4" t="inlineStr">
        <is>
          <t>Kostenplaats</t>
        </is>
      </c>
      <c r="B4" s="5" t="inlineStr">
        <is>
          <t>Omzet</t>
        </is>
      </c>
      <c r="C4" s="5" t="inlineStr">
        <is>
          <t>Brutomarge %</t>
        </is>
      </c>
      <c r="D4" s="5" t="inlineStr">
        <is>
          <t>Personeelskosten</t>
        </is>
      </c>
      <c r="E4" s="5" t="inlineStr">
        <is>
          <t>Personeel % omzet</t>
        </is>
      </c>
      <c r="F4" s="5" t="inlineStr">
        <is>
          <t>Bijdrage resultaat</t>
        </is>
      </c>
    </row>
    <row r="5">
      <c r="A5" t="inlineStr">
        <is>
          <t>100 Directie en staf</t>
        </is>
      </c>
      <c r="B5" s="6">
        <f>SUMIFS(Data!$E:$E,Data!$A:$A,'W&amp;V'!$C$4,Data!$B:$B,"&lt;="&amp;'W&amp;V'!$C$3,Data!$C:$C,$A5,Data!$D:$D,"Omzet")</f>
        <v/>
      </c>
      <c r="C5" s="11">
        <f>IF(B5=0,"",(B5-SUMIFS(Data!$E:$E,Data!$A:$A,'W&amp;V'!$C$4,Data!$B:$B,"&lt;="&amp;'W&amp;V'!$C$3,Data!$C:$C,$A5,Data!$D:$D,"Kostprijs"))/B5)</f>
        <v/>
      </c>
      <c r="D5" s="6">
        <f>SUMIFS(Data!$E:$E,Data!$A:$A,'W&amp;V'!$C$4,Data!$B:$B,"&lt;="&amp;'W&amp;V'!$C$3,Data!$C:$C,$A5,Data!$D:$D,"Personeelskosten")</f>
        <v/>
      </c>
      <c r="E5" s="11">
        <f>IF(B5=0,"",D5/B5)</f>
        <v/>
      </c>
      <c r="F5" s="6">
        <f>SUMIFS(Data!$G:$G,Data!$A:$A,'W&amp;V'!$C$4,Data!$B:$B,"&lt;="&amp;'W&amp;V'!$C$3,Data!$C:$C,$A5)</f>
        <v/>
      </c>
    </row>
    <row r="6">
      <c r="A6" t="inlineStr">
        <is>
          <t>200 Projecten utiliteit</t>
        </is>
      </c>
      <c r="B6" s="6">
        <f>SUMIFS(Data!$E:$E,Data!$A:$A,'W&amp;V'!$C$4,Data!$B:$B,"&lt;="&amp;'W&amp;V'!$C$3,Data!$C:$C,$A6,Data!$D:$D,"Omzet")</f>
        <v/>
      </c>
      <c r="C6" s="11">
        <f>IF(B6=0,"",(B6-SUMIFS(Data!$E:$E,Data!$A:$A,'W&amp;V'!$C$4,Data!$B:$B,"&lt;="&amp;'W&amp;V'!$C$3,Data!$C:$C,$A6,Data!$D:$D,"Kostprijs"))/B6)</f>
        <v/>
      </c>
      <c r="D6" s="6">
        <f>SUMIFS(Data!$E:$E,Data!$A:$A,'W&amp;V'!$C$4,Data!$B:$B,"&lt;="&amp;'W&amp;V'!$C$3,Data!$C:$C,$A6,Data!$D:$D,"Personeelskosten")</f>
        <v/>
      </c>
      <c r="E6" s="11">
        <f>IF(B6=0,"",D6/B6)</f>
        <v/>
      </c>
      <c r="F6" s="6">
        <f>SUMIFS(Data!$G:$G,Data!$A:$A,'W&amp;V'!$C$4,Data!$B:$B,"&lt;="&amp;'W&amp;V'!$C$3,Data!$C:$C,$A6)</f>
        <v/>
      </c>
    </row>
    <row r="7">
      <c r="A7" t="inlineStr">
        <is>
          <t>300 Projecten woningbouw</t>
        </is>
      </c>
      <c r="B7" s="6">
        <f>SUMIFS(Data!$E:$E,Data!$A:$A,'W&amp;V'!$C$4,Data!$B:$B,"&lt;="&amp;'W&amp;V'!$C$3,Data!$C:$C,$A7,Data!$D:$D,"Omzet")</f>
        <v/>
      </c>
      <c r="C7" s="11">
        <f>IF(B7=0,"",(B7-SUMIFS(Data!$E:$E,Data!$A:$A,'W&amp;V'!$C$4,Data!$B:$B,"&lt;="&amp;'W&amp;V'!$C$3,Data!$C:$C,$A7,Data!$D:$D,"Kostprijs"))/B7)</f>
        <v/>
      </c>
      <c r="D7" s="6">
        <f>SUMIFS(Data!$E:$E,Data!$A:$A,'W&amp;V'!$C$4,Data!$B:$B,"&lt;="&amp;'W&amp;V'!$C$3,Data!$C:$C,$A7,Data!$D:$D,"Personeelskosten")</f>
        <v/>
      </c>
      <c r="E7" s="11">
        <f>IF(B7=0,"",D7/B7)</f>
        <v/>
      </c>
      <c r="F7" s="6">
        <f>SUMIFS(Data!$G:$G,Data!$A:$A,'W&amp;V'!$C$4,Data!$B:$B,"&lt;="&amp;'W&amp;V'!$C$3,Data!$C:$C,$A7)</f>
        <v/>
      </c>
    </row>
    <row r="8">
      <c r="A8" t="inlineStr">
        <is>
          <t>400 Service en onderhoud</t>
        </is>
      </c>
      <c r="B8" s="6">
        <f>SUMIFS(Data!$E:$E,Data!$A:$A,'W&amp;V'!$C$4,Data!$B:$B,"&lt;="&amp;'W&amp;V'!$C$3,Data!$C:$C,$A8,Data!$D:$D,"Omzet")</f>
        <v/>
      </c>
      <c r="C8" s="11">
        <f>IF(B8=0,"",(B8-SUMIFS(Data!$E:$E,Data!$A:$A,'W&amp;V'!$C$4,Data!$B:$B,"&lt;="&amp;'W&amp;V'!$C$3,Data!$C:$C,$A8,Data!$D:$D,"Kostprijs"))/B8)</f>
        <v/>
      </c>
      <c r="D8" s="6">
        <f>SUMIFS(Data!$E:$E,Data!$A:$A,'W&amp;V'!$C$4,Data!$B:$B,"&lt;="&amp;'W&amp;V'!$C$3,Data!$C:$C,$A8,Data!$D:$D,"Personeelskosten")</f>
        <v/>
      </c>
      <c r="E8" s="11">
        <f>IF(B8=0,"",D8/B8)</f>
        <v/>
      </c>
      <c r="F8" s="6">
        <f>SUMIFS(Data!$G:$G,Data!$A:$A,'W&amp;V'!$C$4,Data!$B:$B,"&lt;="&amp;'W&amp;V'!$C$3,Data!$C:$C,$A8)</f>
        <v/>
      </c>
    </row>
    <row r="9">
      <c r="A9" t="inlineStr">
        <is>
          <t>500 Werkplaats en magazijn</t>
        </is>
      </c>
      <c r="B9" s="6">
        <f>SUMIFS(Data!$E:$E,Data!$A:$A,'W&amp;V'!$C$4,Data!$B:$B,"&lt;="&amp;'W&amp;V'!$C$3,Data!$C:$C,$A9,Data!$D:$D,"Omzet")</f>
        <v/>
      </c>
      <c r="C9" s="11">
        <f>IF(B9=0,"",(B9-SUMIFS(Data!$E:$E,Data!$A:$A,'W&amp;V'!$C$4,Data!$B:$B,"&lt;="&amp;'W&amp;V'!$C$3,Data!$C:$C,$A9,Data!$D:$D,"Kostprijs"))/B9)</f>
        <v/>
      </c>
      <c r="D9" s="6">
        <f>SUMIFS(Data!$E:$E,Data!$A:$A,'W&amp;V'!$C$4,Data!$B:$B,"&lt;="&amp;'W&amp;V'!$C$3,Data!$C:$C,$A9,Data!$D:$D,"Personeelskosten")</f>
        <v/>
      </c>
      <c r="E9" s="11">
        <f>IF(B9=0,"",D9/B9)</f>
        <v/>
      </c>
      <c r="F9" s="6">
        <f>SUMIFS(Data!$G:$G,Data!$A:$A,'W&amp;V'!$C$4,Data!$B:$B,"&lt;="&amp;'W&amp;V'!$C$3,Data!$C:$C,$A9)</f>
        <v/>
      </c>
    </row>
    <row r="10">
      <c r="A10" t="inlineStr">
        <is>
          <t>(geen kostenplaats)</t>
        </is>
      </c>
      <c r="B10" s="6">
        <f>SUMIFS(Data!$E:$E,Data!$A:$A,'W&amp;V'!$C$4,Data!$B:$B,"&lt;="&amp;'W&amp;V'!$C$3,Data!$C:$C,$A10,Data!$D:$D,"Omzet")</f>
        <v/>
      </c>
      <c r="C10" s="11">
        <f>IF(B10=0,"",(B10-SUMIFS(Data!$E:$E,Data!$A:$A,'W&amp;V'!$C$4,Data!$B:$B,"&lt;="&amp;'W&amp;V'!$C$3,Data!$C:$C,$A10,Data!$D:$D,"Kostprijs"))/B10)</f>
        <v/>
      </c>
      <c r="D10" s="6">
        <f>SUMIFS(Data!$E:$E,Data!$A:$A,'W&amp;V'!$C$4,Data!$B:$B,"&lt;="&amp;'W&amp;V'!$C$3,Data!$C:$C,$A10,Data!$D:$D,"Personeelskosten")</f>
        <v/>
      </c>
      <c r="E10" s="11">
        <f>IF(B10=0,"",D10/B10)</f>
        <v/>
      </c>
      <c r="F10" s="6">
        <f>SUMIFS(Data!$G:$G,Data!$A:$A,'W&amp;V'!$C$4,Data!$B:$B,"&lt;="&amp;'W&amp;V'!$C$3,Data!$C:$C,$A10)</f>
        <v/>
      </c>
    </row>
    <row r="11">
      <c r="A11" s="12" t="inlineStr">
        <is>
          <t>Totaal</t>
        </is>
      </c>
      <c r="B11" s="13">
        <f>SUM(B5:B10)</f>
        <v/>
      </c>
      <c r="C11" s="17">
        <f>IF(B11=0,"",(B11-'W&amp;V'!E8)/B11)</f>
        <v/>
      </c>
      <c r="D11" s="13">
        <f>SUM(D5:D10)</f>
        <v/>
      </c>
      <c r="E11" s="17">
        <f>IF(B11=0,"",D11/B11)</f>
        <v/>
      </c>
      <c r="F11" s="13">
        <f>SUM(F5:F10)</f>
        <v/>
      </c>
    </row>
    <row r="13">
      <c r="A13" s="2" t="inlineStr">
        <is>
          <t>Controle: bijdrage resultaat gelijk aan W&amp;V cumulatief</t>
        </is>
      </c>
      <c r="F13" s="18">
        <f>IF(ROUND(F11-'W&amp;V'!E22,0)=0,"klopt","verschil "&amp;TEXT(F11-'W&amp;V'!E22,"#,##0"))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20" customWidth="1" min="4" max="4"/>
    <col width="16" customWidth="1" min="5" max="5"/>
    <col width="18" customWidth="1" min="6" max="6"/>
  </cols>
  <sheetData>
    <row r="1">
      <c r="A1" s="7" t="inlineStr">
        <is>
          <t>Liquiditeit</t>
        </is>
      </c>
    </row>
    <row r="2">
      <c r="A2" s="2" t="inlineStr">
        <is>
          <t>Banksaldo aan het eind van de maand. Fictief: afgeleid van resultaat, afschrijvingen en debiteuren.</t>
        </is>
      </c>
    </row>
    <row r="4">
      <c r="A4" s="4" t="inlineStr">
        <is>
          <t>Maand</t>
        </is>
      </c>
      <c r="B4" s="5" t="inlineStr">
        <is>
          <t>Resultaat</t>
        </is>
      </c>
      <c r="C4" s="5" t="inlineStr">
        <is>
          <t>Afschrijvingen</t>
        </is>
      </c>
      <c r="D4" s="5" t="inlineStr">
        <is>
          <t>Mutatie debiteuren</t>
        </is>
      </c>
      <c r="E4" s="5" t="inlineStr">
        <is>
          <t>Mutatie bank</t>
        </is>
      </c>
      <c r="F4" s="5" t="inlineStr">
        <is>
          <t>Saldo einde maand</t>
        </is>
      </c>
    </row>
    <row r="5">
      <c r="A5" t="inlineStr">
        <is>
          <t>jan 2025</t>
        </is>
      </c>
      <c r="B5" s="6" t="n">
        <v>8921.139999999999</v>
      </c>
      <c r="C5" s="6" t="n">
        <v>8300</v>
      </c>
      <c r="D5" s="6" t="n">
        <v>0</v>
      </c>
      <c r="E5" s="6" t="n">
        <v>17221.14</v>
      </c>
      <c r="F5" s="6" t="n">
        <v>467221.14</v>
      </c>
    </row>
    <row r="6">
      <c r="A6" t="inlineStr">
        <is>
          <t>feb 2025</t>
        </is>
      </c>
      <c r="B6" s="6" t="n">
        <v>80660.48</v>
      </c>
      <c r="C6" s="6" t="n">
        <v>8300</v>
      </c>
      <c r="D6" s="6" t="n">
        <v>-23848.73</v>
      </c>
      <c r="E6" s="6" t="n">
        <v>65111.75</v>
      </c>
      <c r="F6" s="6" t="n">
        <v>532332.89</v>
      </c>
    </row>
    <row r="7">
      <c r="A7" t="inlineStr">
        <is>
          <t>mrt 2025</t>
        </is>
      </c>
      <c r="B7" s="6" t="n">
        <v>89915.75999999999</v>
      </c>
      <c r="C7" s="6" t="n">
        <v>8300</v>
      </c>
      <c r="D7" s="6" t="n">
        <v>-9796.690000000001</v>
      </c>
      <c r="E7" s="6" t="n">
        <v>88419.07000000001</v>
      </c>
      <c r="F7" s="6" t="n">
        <v>620751.96</v>
      </c>
    </row>
    <row r="8">
      <c r="A8" t="inlineStr">
        <is>
          <t>apr 2025</t>
        </is>
      </c>
      <c r="B8" s="6" t="n">
        <v>30873.23</v>
      </c>
      <c r="C8" s="6" t="n">
        <v>8300</v>
      </c>
      <c r="D8" s="6" t="n">
        <v>11193.39</v>
      </c>
      <c r="E8" s="6" t="n">
        <v>50366.62</v>
      </c>
      <c r="F8" s="6" t="n">
        <v>671118.59</v>
      </c>
    </row>
    <row r="9">
      <c r="A9" t="inlineStr">
        <is>
          <t>mei 2025</t>
        </is>
      </c>
      <c r="B9" s="6" t="n">
        <v>-268922.42</v>
      </c>
      <c r="C9" s="6" t="n">
        <v>8300</v>
      </c>
      <c r="D9" s="6" t="n">
        <v>15085.88</v>
      </c>
      <c r="E9" s="6" t="n">
        <v>-245536.54</v>
      </c>
      <c r="F9" s="6" t="n">
        <v>425582.05</v>
      </c>
    </row>
    <row r="10">
      <c r="A10" t="inlineStr">
        <is>
          <t>jun 2025</t>
        </is>
      </c>
      <c r="B10" s="6" t="n">
        <v>108124.22</v>
      </c>
      <c r="C10" s="6" t="n">
        <v>8300</v>
      </c>
      <c r="D10" s="6" t="n">
        <v>-37884.86</v>
      </c>
      <c r="E10" s="6" t="n">
        <v>78539.36</v>
      </c>
      <c r="F10" s="6" t="n">
        <v>504121.4</v>
      </c>
    </row>
    <row r="11">
      <c r="A11" t="inlineStr">
        <is>
          <t>jul 2025</t>
        </is>
      </c>
      <c r="B11" s="6" t="n">
        <v>-28047.52</v>
      </c>
      <c r="C11" s="6" t="n">
        <v>8300</v>
      </c>
      <c r="D11" s="6" t="n">
        <v>73781.57000000001</v>
      </c>
      <c r="E11" s="6" t="n">
        <v>54034.05</v>
      </c>
      <c r="F11" s="6" t="n">
        <v>558155.45</v>
      </c>
    </row>
    <row r="12">
      <c r="A12" t="inlineStr">
        <is>
          <t>aug 2025</t>
        </is>
      </c>
      <c r="B12" s="6" t="n">
        <v>-70994.2</v>
      </c>
      <c r="C12" s="6" t="n">
        <v>8300</v>
      </c>
      <c r="D12" s="6" t="n">
        <v>29416.16</v>
      </c>
      <c r="E12" s="6" t="n">
        <v>-33278.04</v>
      </c>
      <c r="F12" s="6" t="n">
        <v>524877.42</v>
      </c>
    </row>
    <row r="13">
      <c r="A13" t="inlineStr">
        <is>
          <t>sep 2025</t>
        </is>
      </c>
      <c r="B13" s="6" t="n">
        <v>73243.67999999999</v>
      </c>
      <c r="C13" s="6" t="n">
        <v>8300</v>
      </c>
      <c r="D13" s="6" t="n">
        <v>-78769.19</v>
      </c>
      <c r="E13" s="6" t="n">
        <v>2774.49</v>
      </c>
      <c r="F13" s="6" t="n">
        <v>527651.91</v>
      </c>
    </row>
    <row r="14">
      <c r="A14" t="inlineStr">
        <is>
          <t>okt 2025</t>
        </is>
      </c>
      <c r="B14" s="6" t="n">
        <v>66466.14</v>
      </c>
      <c r="C14" s="6" t="n">
        <v>8300</v>
      </c>
      <c r="D14" s="6" t="n">
        <v>-2897.85</v>
      </c>
      <c r="E14" s="6" t="n">
        <v>71868.28999999999</v>
      </c>
      <c r="F14" s="6" t="n">
        <v>599520.1899999999</v>
      </c>
    </row>
    <row r="15">
      <c r="A15" t="inlineStr">
        <is>
          <t>nov 2025</t>
        </is>
      </c>
      <c r="B15" s="6" t="n">
        <v>111421.32</v>
      </c>
      <c r="C15" s="6" t="n">
        <v>8300</v>
      </c>
      <c r="D15" s="6" t="n">
        <v>-21740.02</v>
      </c>
      <c r="E15" s="6" t="n">
        <v>97981.3</v>
      </c>
      <c r="F15" s="6" t="n">
        <v>697501.5</v>
      </c>
    </row>
    <row r="16">
      <c r="A16" t="inlineStr">
        <is>
          <t>dec 2025</t>
        </is>
      </c>
      <c r="B16" s="6" t="n">
        <v>230251.8</v>
      </c>
      <c r="C16" s="6" t="n">
        <v>8300</v>
      </c>
      <c r="D16" s="6" t="n">
        <v>-62194.95</v>
      </c>
      <c r="E16" s="6" t="n">
        <v>176356.85</v>
      </c>
      <c r="F16" s="6" t="n">
        <v>873858.34</v>
      </c>
    </row>
    <row r="17">
      <c r="A17" t="inlineStr">
        <is>
          <t>jan 2026</t>
        </is>
      </c>
      <c r="B17" s="6" t="n">
        <v>53516.8</v>
      </c>
      <c r="C17" s="6" t="n">
        <v>8300</v>
      </c>
      <c r="D17" s="6" t="n">
        <v>76432.56</v>
      </c>
      <c r="E17" s="6" t="n">
        <v>138249.36</v>
      </c>
      <c r="F17" s="6" t="n">
        <v>1012107.71</v>
      </c>
    </row>
    <row r="18">
      <c r="A18" t="inlineStr">
        <is>
          <t>feb 2026</t>
        </is>
      </c>
      <c r="B18" s="6" t="n">
        <v>83907.11</v>
      </c>
      <c r="C18" s="6" t="n">
        <v>8300</v>
      </c>
      <c r="D18" s="6" t="n">
        <v>-7523.52</v>
      </c>
      <c r="E18" s="6" t="n">
        <v>84683.59</v>
      </c>
      <c r="F18" s="6" t="n">
        <v>1096791.3</v>
      </c>
    </row>
    <row r="19">
      <c r="A19" t="inlineStr">
        <is>
          <t>mrt 2026</t>
        </is>
      </c>
      <c r="B19" s="6" t="n">
        <v>86320.88</v>
      </c>
      <c r="C19" s="6" t="n">
        <v>8300</v>
      </c>
      <c r="D19" s="6" t="n">
        <v>-13946.58</v>
      </c>
      <c r="E19" s="6" t="n">
        <v>80674.3</v>
      </c>
      <c r="F19" s="6" t="n">
        <v>1177465.6</v>
      </c>
    </row>
    <row r="20">
      <c r="A20" t="inlineStr">
        <is>
          <t>apr 2026</t>
        </is>
      </c>
      <c r="B20" s="6" t="n">
        <v>40856.53</v>
      </c>
      <c r="C20" s="6" t="n">
        <v>8300</v>
      </c>
      <c r="D20" s="6" t="n">
        <v>18467.66</v>
      </c>
      <c r="E20" s="6" t="n">
        <v>67624.19</v>
      </c>
      <c r="F20" s="6" t="n">
        <v>1245089.79</v>
      </c>
    </row>
    <row r="21">
      <c r="A21" t="inlineStr">
        <is>
          <t>mei 2026</t>
        </is>
      </c>
      <c r="B21" s="6" t="n">
        <v>-242522.06</v>
      </c>
      <c r="C21" s="6" t="n">
        <v>8300</v>
      </c>
      <c r="D21" s="6" t="n">
        <v>-8936.08</v>
      </c>
      <c r="E21" s="6" t="n">
        <v>-243158.14</v>
      </c>
      <c r="F21" s="6" t="n">
        <v>1001931.66</v>
      </c>
    </row>
    <row r="22">
      <c r="A22" t="inlineStr">
        <is>
          <t>jun 2026</t>
        </is>
      </c>
      <c r="B22" s="6" t="n">
        <v>-5663.73</v>
      </c>
      <c r="C22" s="6" t="n">
        <v>8300</v>
      </c>
      <c r="D22" s="6" t="n">
        <v>-19737.89</v>
      </c>
      <c r="E22" s="6" t="n">
        <v>-17101.62</v>
      </c>
      <c r="F22" s="6" t="n">
        <v>984830.03</v>
      </c>
    </row>
    <row r="23">
      <c r="A23" t="inlineStr">
        <is>
          <t>jul 2026</t>
        </is>
      </c>
      <c r="B23" s="6" t="n">
        <v>-21554.78</v>
      </c>
      <c r="C23" s="6" t="n">
        <v>8300</v>
      </c>
      <c r="D23" s="6" t="n">
        <v>70580.35000000001</v>
      </c>
      <c r="E23" s="6" t="n">
        <v>57325.57</v>
      </c>
      <c r="F23" s="6" t="n">
        <v>1042155.61</v>
      </c>
    </row>
    <row r="24">
      <c r="A24" t="inlineStr">
        <is>
          <t>aug 2026</t>
        </is>
      </c>
      <c r="B24" s="6" t="n">
        <v>-65941.42999999999</v>
      </c>
      <c r="C24" s="6" t="n">
        <v>8300</v>
      </c>
      <c r="D24" s="6" t="n">
        <v>43879.94</v>
      </c>
      <c r="E24" s="6" t="n">
        <v>-13761.49</v>
      </c>
      <c r="F24" s="6" t="n">
        <v>1028394.11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2026-10-23T15:29:15Z</dcterms:created>
  <dcterms:modified xsi:type="dcterms:W3CDTF">2026-10-23T15:29:15Z</dcterms:modified>
</cp:coreProperties>
</file>